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tables/table1.xml" ContentType="application/vnd.openxmlformats-officedocument.spreadsheetml.table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dcmanager\OneDrive - Skyline University College\Desktop\FDC\Training Calendars\AY 2022-2023\"/>
    </mc:Choice>
  </mc:AlternateContent>
  <bookViews>
    <workbookView xWindow="0" yWindow="0" windowWidth="20490" windowHeight="7155" firstSheet="2" activeTab="2"/>
  </bookViews>
  <sheets>
    <sheet name="CPD-SOB" sheetId="12" state="hidden" r:id="rId1"/>
    <sheet name="CPD-SOIT" sheetId="21" state="hidden" r:id="rId2"/>
    <sheet name="CCL Regular courses" sheetId="22" r:id="rId3"/>
    <sheet name="Government Programs" sheetId="19" r:id="rId4"/>
    <sheet name="EDP-SOIT" sheetId="25" state="hidden" r:id="rId5"/>
    <sheet name="BOOT CAMP" sheetId="17" state="hidden" r:id="rId6"/>
    <sheet name="RE-BOOT" sheetId="18" state="hidden" r:id="rId7"/>
    <sheet name="ELC" sheetId="13" state="hidden" r:id="rId8"/>
    <sheet name="EDP-Corporate Programs" sheetId="26" r:id="rId9"/>
    <sheet name="Public Customized Programs" sheetId="27" r:id="rId10"/>
    <sheet name="BBA Mapped Courses" sheetId="29" r:id="rId11"/>
    <sheet name="BSIT Mapped Courses" sheetId="30" r:id="rId12"/>
    <sheet name="CONSOLIDATED" sheetId="32" r:id="rId13"/>
    <sheet name="Overall revenue" sheetId="28" r:id="rId14"/>
    <sheet name="SPRING CAL" sheetId="24" state="hidden" r:id="rId15"/>
    <sheet name="BOOT CAMP POCKET MBA" sheetId="15" state="hidden" r:id="rId16"/>
  </sheets>
  <definedNames>
    <definedName name="_xlnm.Print_Area" localSheetId="10">'BBA Mapped Courses'!$A$1:$I$1</definedName>
    <definedName name="_xlnm.Print_Area" localSheetId="5">'BOOT CAMP'!$A$1:$I$1</definedName>
    <definedName name="_xlnm.Print_Area" localSheetId="15">'BOOT CAMP POCKET MBA'!$A$1:$I$1</definedName>
    <definedName name="_xlnm.Print_Area" localSheetId="11">'BSIT Mapped Courses'!$A$1:$I$1</definedName>
    <definedName name="_xlnm.Print_Area" localSheetId="2">'CCL Regular courses'!$A$1:$I$1</definedName>
    <definedName name="_xlnm.Print_Area" localSheetId="12">CONSOLIDATED!$A$1:$I$1</definedName>
    <definedName name="_xlnm.Print_Area" localSheetId="0">'CPD-SOB'!$A$1:$I$1</definedName>
    <definedName name="_xlnm.Print_Area" localSheetId="1">'CPD-SOIT'!$A$1:$I$1</definedName>
    <definedName name="_xlnm.Print_Area" localSheetId="8">'EDP-Corporate Programs'!$A$1:$I$1</definedName>
    <definedName name="_xlnm.Print_Area" localSheetId="4">'EDP-SOIT'!$A$1:$I$1</definedName>
    <definedName name="_xlnm.Print_Area" localSheetId="7">ELC!$A$1:$I$1</definedName>
    <definedName name="_xlnm.Print_Area" localSheetId="3">'Government Programs'!$A$1:$I$1</definedName>
    <definedName name="_xlnm.Print_Area" localSheetId="9">'Public Customized Programs'!$A$1:$I$1</definedName>
    <definedName name="_xlnm.Print_Area" localSheetId="6">'RE-BOOT'!$A$1:$I$1</definedName>
    <definedName name="_xlnm.Print_Area" localSheetId="14">'SPRING CAL'!$A$1:$D$1</definedName>
  </definedNames>
  <calcPr calcId="162913"/>
</workbook>
</file>

<file path=xl/calcChain.xml><?xml version="1.0" encoding="utf-8"?>
<calcChain xmlns="http://schemas.openxmlformats.org/spreadsheetml/2006/main">
  <c r="K149" i="32" l="1"/>
  <c r="K99" i="32"/>
  <c r="K85" i="32"/>
  <c r="K70" i="32"/>
  <c r="K57" i="32"/>
  <c r="K44" i="32"/>
  <c r="K30" i="32"/>
  <c r="K19" i="32"/>
  <c r="I110" i="32"/>
  <c r="K110" i="32" s="1"/>
  <c r="I109" i="32"/>
  <c r="K109" i="32" s="1"/>
  <c r="I98" i="32"/>
  <c r="K98" i="32" s="1"/>
  <c r="I97" i="32"/>
  <c r="K97" i="32" s="1"/>
  <c r="I84" i="32"/>
  <c r="K84" i="32" s="1"/>
  <c r="I83" i="32"/>
  <c r="K83" i="32" s="1"/>
  <c r="I69" i="32"/>
  <c r="K69" i="32" s="1"/>
  <c r="I68" i="32"/>
  <c r="K68" i="32" s="1"/>
  <c r="I67" i="32"/>
  <c r="K67" i="32" s="1"/>
  <c r="I56" i="32"/>
  <c r="K56" i="32" s="1"/>
  <c r="I55" i="32"/>
  <c r="K55" i="32" s="1"/>
  <c r="K43" i="32"/>
  <c r="K42" i="32"/>
  <c r="I29" i="32"/>
  <c r="K29" i="32" s="1"/>
  <c r="I28" i="32"/>
  <c r="K28" i="32" s="1"/>
  <c r="I18" i="32"/>
  <c r="K18" i="32" s="1"/>
  <c r="I17" i="32"/>
  <c r="K17" i="32" s="1"/>
  <c r="I16" i="32"/>
  <c r="K16" i="32" s="1"/>
  <c r="K146" i="32"/>
  <c r="K120" i="32"/>
  <c r="K119" i="32"/>
  <c r="K82" i="32"/>
  <c r="K81" i="32"/>
  <c r="K41" i="32"/>
  <c r="K40" i="32"/>
  <c r="K144" i="32"/>
  <c r="K143" i="32"/>
  <c r="K142" i="32"/>
  <c r="K139" i="32"/>
  <c r="K138" i="32"/>
  <c r="K137" i="32"/>
  <c r="K132" i="32"/>
  <c r="K131" i="32"/>
  <c r="K130" i="32"/>
  <c r="K118" i="32"/>
  <c r="K117" i="32"/>
  <c r="K116" i="32"/>
  <c r="K107" i="32"/>
  <c r="K106" i="32"/>
  <c r="K105" i="32"/>
  <c r="K96" i="32"/>
  <c r="K95" i="32"/>
  <c r="K94" i="32"/>
  <c r="K79" i="32"/>
  <c r="K78" i="32"/>
  <c r="K77" i="32"/>
  <c r="K66" i="32"/>
  <c r="K65" i="32"/>
  <c r="K64" i="32"/>
  <c r="K54" i="32"/>
  <c r="K53" i="32"/>
  <c r="K52" i="32"/>
  <c r="K38" i="32"/>
  <c r="K37" i="32"/>
  <c r="K36" i="32"/>
  <c r="K27" i="32"/>
  <c r="K26" i="32"/>
  <c r="K25" i="32"/>
  <c r="K15" i="32"/>
  <c r="K14" i="32"/>
  <c r="K13" i="32"/>
  <c r="K136" i="32"/>
  <c r="K129" i="32"/>
  <c r="K128" i="32"/>
  <c r="K127" i="32"/>
  <c r="K126" i="32"/>
  <c r="K125" i="32"/>
  <c r="K124" i="32"/>
  <c r="K123" i="32"/>
  <c r="K115" i="32"/>
  <c r="K114" i="32"/>
  <c r="K113" i="32"/>
  <c r="K104" i="32"/>
  <c r="K103" i="32"/>
  <c r="K102" i="32"/>
  <c r="K93" i="32"/>
  <c r="K91" i="32"/>
  <c r="K90" i="32"/>
  <c r="K89" i="32"/>
  <c r="K88" i="32"/>
  <c r="K76" i="32"/>
  <c r="K75" i="32"/>
  <c r="K74" i="32"/>
  <c r="K73" i="32"/>
  <c r="K63" i="32"/>
  <c r="K62" i="32"/>
  <c r="K61" i="32"/>
  <c r="K60" i="32"/>
  <c r="K51" i="32"/>
  <c r="K50" i="32"/>
  <c r="K49" i="32"/>
  <c r="K48" i="32"/>
  <c r="K47" i="32"/>
  <c r="K35" i="32"/>
  <c r="K34" i="32"/>
  <c r="K33" i="32"/>
  <c r="K24" i="32"/>
  <c r="K23" i="32"/>
  <c r="K22" i="32"/>
  <c r="K12" i="32"/>
  <c r="K11" i="32"/>
  <c r="K10" i="32"/>
  <c r="K9" i="32"/>
  <c r="K8" i="32"/>
  <c r="K7" i="32"/>
  <c r="K65" i="19" l="1"/>
  <c r="K63" i="19"/>
  <c r="K58" i="19"/>
  <c r="K53" i="19"/>
  <c r="K48" i="19"/>
  <c r="K43" i="19"/>
  <c r="K38" i="19"/>
  <c r="K33" i="19"/>
  <c r="K24" i="19"/>
  <c r="K19" i="19"/>
  <c r="K14" i="19"/>
  <c r="K9" i="19"/>
  <c r="K26" i="29"/>
  <c r="I26" i="29"/>
  <c r="K9" i="29"/>
  <c r="I9" i="29"/>
  <c r="K25" i="30" l="1"/>
  <c r="K22" i="30"/>
  <c r="K19" i="30"/>
  <c r="K16" i="30"/>
  <c r="K13" i="30"/>
  <c r="K10" i="30"/>
  <c r="K7" i="30"/>
  <c r="K27" i="30" s="1"/>
  <c r="C8" i="28" s="1"/>
  <c r="I38" i="29" l="1"/>
  <c r="I37" i="29"/>
  <c r="I34" i="29"/>
  <c r="I33" i="29"/>
  <c r="I30" i="29"/>
  <c r="I29" i="29"/>
  <c r="I25" i="29"/>
  <c r="I24" i="29"/>
  <c r="I21" i="29"/>
  <c r="I20" i="29"/>
  <c r="I13" i="29"/>
  <c r="I12" i="29"/>
  <c r="I8" i="29"/>
  <c r="K8" i="29" s="1"/>
  <c r="K7" i="29"/>
  <c r="I7" i="29"/>
  <c r="K40" i="29" l="1"/>
  <c r="K24" i="29"/>
  <c r="K25" i="29"/>
  <c r="K38" i="29"/>
  <c r="K37" i="29"/>
  <c r="K34" i="29"/>
  <c r="K33" i="29"/>
  <c r="K30" i="29"/>
  <c r="K29" i="29"/>
  <c r="K21" i="29"/>
  <c r="K20" i="29"/>
  <c r="K17" i="29"/>
  <c r="K16" i="29"/>
  <c r="K13" i="29"/>
  <c r="K12" i="29"/>
  <c r="C4" i="28"/>
  <c r="K16" i="27"/>
  <c r="K12" i="27"/>
  <c r="K8" i="27"/>
  <c r="K19" i="27"/>
  <c r="K15" i="27"/>
  <c r="K11" i="27"/>
  <c r="K7" i="27"/>
  <c r="K22" i="26"/>
  <c r="C5" i="28" s="1"/>
  <c r="K62" i="19"/>
  <c r="K61" i="19"/>
  <c r="K57" i="19"/>
  <c r="K56" i="19"/>
  <c r="K52" i="19"/>
  <c r="K51" i="19"/>
  <c r="K47" i="19"/>
  <c r="K46" i="19"/>
  <c r="K42" i="19"/>
  <c r="K41" i="19"/>
  <c r="K37" i="19"/>
  <c r="K36" i="19"/>
  <c r="K32" i="19"/>
  <c r="K28" i="19"/>
  <c r="K23" i="19"/>
  <c r="K18" i="19"/>
  <c r="K13" i="19"/>
  <c r="K8" i="19"/>
  <c r="C7" i="28" l="1"/>
  <c r="K22" i="27"/>
  <c r="C6" i="28" s="1"/>
  <c r="K69" i="22"/>
  <c r="K72" i="22"/>
  <c r="K68" i="22"/>
  <c r="K67" i="22"/>
  <c r="K60" i="22"/>
  <c r="K66" i="22"/>
  <c r="K65" i="22"/>
  <c r="K64" i="22"/>
  <c r="K63" i="22"/>
  <c r="K59" i="22"/>
  <c r="K58" i="22"/>
  <c r="K55" i="22"/>
  <c r="K54" i="22"/>
  <c r="K53" i="22"/>
  <c r="K36" i="22"/>
  <c r="K50" i="22"/>
  <c r="K42" i="22"/>
  <c r="K41" i="22"/>
  <c r="K48" i="22"/>
  <c r="K47" i="22"/>
  <c r="K46" i="22"/>
  <c r="K45" i="22"/>
  <c r="K40" i="22"/>
  <c r="K39" i="22"/>
  <c r="K12" i="22"/>
  <c r="K30" i="22"/>
  <c r="K35" i="22"/>
  <c r="K34" i="22"/>
  <c r="K33" i="22"/>
  <c r="K29" i="22"/>
  <c r="K28" i="22"/>
  <c r="K27" i="22"/>
  <c r="K26" i="22"/>
  <c r="K23" i="22"/>
  <c r="K22" i="22"/>
  <c r="K21" i="22"/>
  <c r="K17" i="22"/>
  <c r="K10" i="22"/>
  <c r="K9" i="22"/>
  <c r="K8" i="22"/>
  <c r="K7" i="22"/>
  <c r="K16" i="22"/>
  <c r="K15" i="22"/>
  <c r="K11" i="22"/>
  <c r="J13" i="17"/>
  <c r="K52" i="21"/>
  <c r="K50" i="12"/>
  <c r="K75" i="22" l="1"/>
  <c r="C3" i="28" s="1"/>
  <c r="C10" i="28" s="1"/>
  <c r="K9" i="21"/>
  <c r="K13" i="17"/>
  <c r="K35" i="13" l="1"/>
  <c r="K8" i="25"/>
  <c r="K20" i="25"/>
  <c r="K17" i="25"/>
  <c r="K14" i="25"/>
  <c r="K11" i="25"/>
  <c r="K31" i="19"/>
  <c r="K27" i="19"/>
  <c r="K22" i="19"/>
  <c r="K17" i="19"/>
  <c r="K12" i="19"/>
  <c r="K22" i="12"/>
  <c r="K23" i="12"/>
  <c r="K21" i="12"/>
  <c r="K18" i="12"/>
  <c r="K17" i="12"/>
  <c r="K7" i="12"/>
  <c r="K8" i="12"/>
  <c r="K9" i="12"/>
  <c r="K6" i="12"/>
  <c r="K46" i="12" l="1"/>
  <c r="K47" i="12"/>
  <c r="K48" i="12"/>
  <c r="K17" i="21" l="1"/>
  <c r="K13" i="21"/>
  <c r="K37" i="12" l="1"/>
  <c r="K36" i="12"/>
  <c r="K35" i="12"/>
  <c r="K27" i="12" l="1"/>
  <c r="K30" i="12"/>
  <c r="K41" i="12"/>
  <c r="A48" i="24" l="1"/>
  <c r="A42" i="24"/>
  <c r="K51" i="21" l="1"/>
  <c r="K47" i="21"/>
  <c r="K46" i="21"/>
  <c r="K42" i="21"/>
  <c r="K39" i="21"/>
  <c r="K38" i="21"/>
  <c r="K34" i="21"/>
  <c r="K30" i="21"/>
  <c r="K29" i="21"/>
  <c r="K25" i="21"/>
  <c r="K21" i="21"/>
  <c r="K7" i="19" l="1"/>
  <c r="K14" i="18"/>
  <c r="K11" i="18"/>
  <c r="K8" i="18"/>
  <c r="K11" i="17"/>
  <c r="K7" i="17"/>
  <c r="J40" i="13" l="1"/>
  <c r="K34" i="13" l="1"/>
  <c r="K42" i="12"/>
  <c r="K31" i="12"/>
  <c r="K13" i="12"/>
  <c r="K45" i="12" l="1"/>
  <c r="K12" i="12"/>
  <c r="K30" i="13" l="1"/>
  <c r="K17" i="13"/>
  <c r="K13" i="13" l="1"/>
  <c r="K9" i="13"/>
  <c r="J19" i="15" l="1"/>
  <c r="K17" i="15"/>
  <c r="K16" i="15"/>
  <c r="K12" i="15"/>
  <c r="K11" i="15"/>
  <c r="K6" i="15"/>
  <c r="K7" i="15"/>
  <c r="K22" i="13"/>
  <c r="K26" i="13"/>
  <c r="K21" i="13"/>
  <c r="K8" i="13"/>
  <c r="K40" i="13" l="1"/>
  <c r="K19" i="15"/>
  <c r="K34" i="12" l="1"/>
  <c r="K26" i="12"/>
</calcChain>
</file>

<file path=xl/sharedStrings.xml><?xml version="1.0" encoding="utf-8"?>
<sst xmlns="http://schemas.openxmlformats.org/spreadsheetml/2006/main" count="3468" uniqueCount="325">
  <si>
    <t>No.</t>
  </si>
  <si>
    <t>Course Name</t>
  </si>
  <si>
    <t>Course Schedule</t>
  </si>
  <si>
    <t>Exam schedule</t>
  </si>
  <si>
    <t>Batch</t>
  </si>
  <si>
    <t xml:space="preserve">Days </t>
  </si>
  <si>
    <t>Course Fee (AED)</t>
  </si>
  <si>
    <t>Class Timings</t>
  </si>
  <si>
    <t>CTH Diploma/Certificate in Events Management, UK</t>
  </si>
  <si>
    <t>Midterm &amp; Final Exam- 9th week &amp; 15th week of the semester</t>
  </si>
  <si>
    <t>Weekdays</t>
  </si>
  <si>
    <t>CTH Diploma/Certificate in Travel &amp; Tourism Management, UK</t>
  </si>
  <si>
    <t>3 sessions per day</t>
  </si>
  <si>
    <t>IATA Foundation in Travel &amp; Tourism</t>
  </si>
  <si>
    <t>ACCA F1 , F2, F3, F4 &amp; F5</t>
  </si>
  <si>
    <t>TBA</t>
  </si>
  <si>
    <t>Revenue</t>
  </si>
  <si>
    <t xml:space="preserve">SMS </t>
  </si>
  <si>
    <t>EMAIL</t>
  </si>
  <si>
    <t>Target Audience</t>
  </si>
  <si>
    <t xml:space="preserve">2 weeks before </t>
  </si>
  <si>
    <t xml:space="preserve">3 weeks before </t>
  </si>
  <si>
    <t xml:space="preserve">2017-18 Target </t>
  </si>
  <si>
    <t>3 Days in a week</t>
  </si>
  <si>
    <t>ACCA F6, F7, F8,F9</t>
  </si>
  <si>
    <t>December</t>
  </si>
  <si>
    <t>September</t>
  </si>
  <si>
    <t>June</t>
  </si>
  <si>
    <t>Number of Sessions                      (1 session = 60min.)</t>
  </si>
  <si>
    <t>7:00 PM - 10:00 PM</t>
  </si>
  <si>
    <t>FALL 2018</t>
  </si>
  <si>
    <t>SPRING 2019</t>
  </si>
  <si>
    <t>Certified Ethical Hacker</t>
  </si>
  <si>
    <t>3 Sessions per day</t>
  </si>
  <si>
    <t>Sun-Thu</t>
  </si>
  <si>
    <t>Schools, Immgaration Offices, Overall database</t>
  </si>
  <si>
    <t xml:space="preserve">2018-19 Target </t>
  </si>
  <si>
    <t>CENTRE FOR POCKET MBA AND BOOT CAMPS                                               
Course and Workshop Calendar AY 2018-2019</t>
  </si>
  <si>
    <t>9:00 AM - 01:00 PM</t>
  </si>
  <si>
    <t>SUMMER 2019</t>
  </si>
  <si>
    <t>Pocket MBA</t>
  </si>
  <si>
    <t>Not Applicable</t>
  </si>
  <si>
    <t>3rd Week of December</t>
  </si>
  <si>
    <t>Morning Session</t>
  </si>
  <si>
    <t>Corporates and Government Offices</t>
  </si>
  <si>
    <t>Boot Camp</t>
  </si>
  <si>
    <t>3rd Week of November</t>
  </si>
  <si>
    <t>International Schools</t>
  </si>
  <si>
    <t>9:00 AM - 05:00 PM</t>
  </si>
  <si>
    <t>3rd Week of January</t>
  </si>
  <si>
    <t>3rd Week of February</t>
  </si>
  <si>
    <t>3rd Week of May</t>
  </si>
  <si>
    <t>3rd Week of April</t>
  </si>
  <si>
    <t>TBU</t>
  </si>
  <si>
    <t>SEPTEMBER 2020</t>
  </si>
  <si>
    <t>OCTOBER 2020</t>
  </si>
  <si>
    <t>NOVEMBER 2020</t>
  </si>
  <si>
    <t>CTH Basic ( Airline Customer Service/Load Control/ Ramp Handling)</t>
  </si>
  <si>
    <t xml:space="preserve">17 Jan - 29 Apr                                           </t>
  </si>
  <si>
    <t>14 Mar - 25 Mar</t>
  </si>
  <si>
    <t>Nov 22 - 30</t>
  </si>
  <si>
    <t>CTH Basic (Airline Customer Svc / Aircraft Load Control/ Ramp Handling)</t>
  </si>
  <si>
    <t>JANUARY 2021</t>
  </si>
  <si>
    <t>MARCH 2021</t>
  </si>
  <si>
    <t>FEBRUARY 2021</t>
  </si>
  <si>
    <t>Certificate in International Public Sector Accounting Standards (ACCA - Cert IPSAS)</t>
  </si>
  <si>
    <t>4 Oct - 26 Nov</t>
  </si>
  <si>
    <t>3 sessions per week</t>
  </si>
  <si>
    <t>Weekdays/Weekend</t>
  </si>
  <si>
    <t>2 Feb - 26 Mar</t>
  </si>
  <si>
    <t>April</t>
  </si>
  <si>
    <t>July</t>
  </si>
  <si>
    <t>11 Oct - 29 Oct</t>
  </si>
  <si>
    <t>8 Nov - 26 Nov</t>
  </si>
  <si>
    <t>7 Mar - 25 Mar</t>
  </si>
  <si>
    <t>45 Hours English Program</t>
  </si>
  <si>
    <t>90 Hours English Program</t>
  </si>
  <si>
    <t>20 Sep - 8 Oct</t>
  </si>
  <si>
    <t>20 Sep - 29Oct</t>
  </si>
  <si>
    <t>1 Nov - 19 Nov</t>
  </si>
  <si>
    <t>17 Jan - 4 Feb</t>
  </si>
  <si>
    <t>17 Jan - 25 Feb</t>
  </si>
  <si>
    <t>FINTECH Program</t>
  </si>
  <si>
    <t>15 Nov - 26 Nov</t>
  </si>
  <si>
    <t>13 Sep - 1 Oct</t>
  </si>
  <si>
    <t>21 Feb - 11 Mar</t>
  </si>
  <si>
    <t>ENGLISH LANGUAGE COURSES</t>
  </si>
  <si>
    <t>SCHOOL OF IT COURSES</t>
  </si>
  <si>
    <t>SCHOOL OF BUSINESS COURSES</t>
  </si>
  <si>
    <t>Society of Human Resources Management - SHRM</t>
  </si>
  <si>
    <t>Certified Financial Analyst - CFA</t>
  </si>
  <si>
    <t>Schools, IT, Corporates, Old Database</t>
  </si>
  <si>
    <t>SCHOOL OF BUSINESS AND SCHOOL OF INFORMATION TECHNOLOGY COMMON COURSES</t>
  </si>
  <si>
    <t>BOOT CAMPS</t>
  </si>
  <si>
    <t>3rd Week - Winter Break</t>
  </si>
  <si>
    <t>1st Week - Semester Break</t>
  </si>
  <si>
    <t xml:space="preserve">3rd Week </t>
  </si>
  <si>
    <t>EXECUTIVE DEVELOPMENT PROGRAM</t>
  </si>
  <si>
    <t>Executive Development Program - School of Business</t>
  </si>
  <si>
    <t>2nd Week / as per the requirements of the corporate and government offices</t>
  </si>
  <si>
    <t>Executive Development Program - School of IT</t>
  </si>
  <si>
    <t>SCHOOL OF BUSINESS</t>
  </si>
  <si>
    <t>SCHOOL OF INFORMATION TECHNOLOGY</t>
  </si>
  <si>
    <r>
      <t>3.</t>
    </r>
    <r>
      <rPr>
        <sz val="14"/>
        <color rgb="FF000000"/>
        <rFont val="Times New Roman"/>
        <family val="1"/>
      </rPr>
      <t xml:space="preserve">       </t>
    </r>
    <r>
      <rPr>
        <sz val="14"/>
        <color rgb="FF000000"/>
        <rFont val="Cambria"/>
        <family val="1"/>
      </rPr>
      <t>FINTECH</t>
    </r>
  </si>
  <si>
    <r>
      <t>4.</t>
    </r>
    <r>
      <rPr>
        <sz val="14"/>
        <color rgb="FF000000"/>
        <rFont val="Times New Roman"/>
        <family val="1"/>
      </rPr>
      <t xml:space="preserve">       </t>
    </r>
    <r>
      <rPr>
        <sz val="14"/>
        <color rgb="FF000000"/>
        <rFont val="Cambria"/>
        <family val="1"/>
      </rPr>
      <t>BLOCK CHAIN TECHNOLOGY</t>
    </r>
  </si>
  <si>
    <t>9:45 AM - 1:00 PM</t>
  </si>
  <si>
    <t>ACCA P1,P2,P3,P4 (SBL, SBR, AAA, ATX)</t>
  </si>
  <si>
    <t xml:space="preserve">RE-BOOT </t>
  </si>
  <si>
    <t>TOTAL</t>
  </si>
  <si>
    <t>CONSOLIDATED CALENDAR</t>
  </si>
  <si>
    <t>CENTRE FOR CONTINUING LEARNING                                 
CONSOLIDATED CALENDAR AY 2020-2021</t>
  </si>
  <si>
    <t>CCNA - Introduction to Networks</t>
  </si>
  <si>
    <t>Cyber Security Essentials</t>
  </si>
  <si>
    <t>SUGGESTED TOPICS. CUSTOMIZED TRAINING PROGRAM CAN BE DONE AS PER THE REQUIREMENTS OF THE ORGANIZATION:</t>
  </si>
  <si>
    <t>1.       HR STRATEGY IN POST COVID ERA</t>
  </si>
  <si>
    <t>2.       STRATEGIC LEADERSHIP USING MACHINE LEARNING FOR DECISION MAKING</t>
  </si>
  <si>
    <t>3.       EMERGING TRENDS IN MARKETING</t>
  </si>
  <si>
    <t>4.       INNOVATION AND CREATIVITY</t>
  </si>
  <si>
    <t>5.       PERCEPTION STRATEGY</t>
  </si>
  <si>
    <t>6.       FINANCIAL DECISION MAKING IN POST COVID ERA</t>
  </si>
  <si>
    <t>7.       LEADERSHIP IN POST COVID ERA</t>
  </si>
  <si>
    <t>8.    ENTREPRENEURSHIP AND INNOVATION</t>
  </si>
  <si>
    <r>
      <t>1.</t>
    </r>
    <r>
      <rPr>
        <sz val="14"/>
        <color rgb="FF000000"/>
        <rFont val="Times New Roman"/>
        <family val="1"/>
      </rPr>
      <t xml:space="preserve">       </t>
    </r>
    <r>
      <rPr>
        <sz val="14"/>
        <color rgb="FF000000"/>
        <rFont val="Cambria"/>
        <family val="1"/>
      </rPr>
      <t>ARTIFICIAL INTELLIGENCE</t>
    </r>
  </si>
  <si>
    <r>
      <t>2.</t>
    </r>
    <r>
      <rPr>
        <sz val="14"/>
        <color rgb="FF000000"/>
        <rFont val="Times New Roman"/>
        <family val="1"/>
      </rPr>
      <t xml:space="preserve">       </t>
    </r>
    <r>
      <rPr>
        <sz val="14"/>
        <color rgb="FF000000"/>
        <rFont val="Cambria"/>
        <family val="1"/>
      </rPr>
      <t>MACHINE LEARNING</t>
    </r>
  </si>
  <si>
    <r>
      <t>5.</t>
    </r>
    <r>
      <rPr>
        <sz val="14"/>
        <color rgb="FF000000"/>
        <rFont val="Times New Roman"/>
        <family val="1"/>
      </rPr>
      <t xml:space="preserve">       </t>
    </r>
    <r>
      <rPr>
        <sz val="14"/>
        <color rgb="FF000000"/>
        <rFont val="Cambria"/>
        <family val="1"/>
      </rPr>
      <t>DIGITAL MARKETING</t>
    </r>
  </si>
  <si>
    <r>
      <t>6.</t>
    </r>
    <r>
      <rPr>
        <sz val="14"/>
        <color rgb="FF000000"/>
        <rFont val="Times New Roman"/>
        <family val="1"/>
      </rPr>
      <t xml:space="preserve">       </t>
    </r>
    <r>
      <rPr>
        <sz val="14"/>
        <color rgb="FF000000"/>
        <rFont val="Cambria"/>
        <family val="1"/>
      </rPr>
      <t>INTERNET OF THINGS</t>
    </r>
  </si>
  <si>
    <r>
      <t>7.</t>
    </r>
    <r>
      <rPr>
        <sz val="14"/>
        <color rgb="FF000000"/>
        <rFont val="Times New Roman"/>
        <family val="1"/>
      </rPr>
      <t xml:space="preserve">       </t>
    </r>
    <r>
      <rPr>
        <sz val="14"/>
        <color rgb="FF000000"/>
        <rFont val="Cambria"/>
        <family val="1"/>
      </rPr>
      <t>CYBER SECURITY ESSENTIALS</t>
    </r>
  </si>
  <si>
    <t>SCHOOL OF BUSINESS AND SCHOOL OF INFORMATION TECHNOLOGY</t>
  </si>
  <si>
    <t>20 Sep - 10 Dec</t>
  </si>
  <si>
    <t xml:space="preserve">20 Sep - 29Apr                 </t>
  </si>
  <si>
    <t xml:space="preserve">1 Nov  - 29Apr  July                </t>
  </si>
  <si>
    <t>11 Oct - 10 Dec</t>
  </si>
  <si>
    <t>25 Oct - 10 Dec</t>
  </si>
  <si>
    <t>FINTECH PROGRAM</t>
  </si>
  <si>
    <t xml:space="preserve">10 Jan - 8 Jul                                       </t>
  </si>
  <si>
    <t>24 Jan - 24 Feb</t>
  </si>
  <si>
    <t>Digital Marketing</t>
  </si>
  <si>
    <t>14 Feb - 4 Mar</t>
  </si>
  <si>
    <t>ACCA</t>
  </si>
  <si>
    <t>May 22 - 31</t>
  </si>
  <si>
    <t xml:space="preserve">2021-22 Target </t>
  </si>
  <si>
    <t>2021-22 Target</t>
  </si>
  <si>
    <t>ENGLISH LANGUAGE CENTRE                                        
CONSOLIDATED CALENDAR AY 2021-2022</t>
  </si>
  <si>
    <t>CENTRE FOR PROFESSIONAL DEVELOPMENT                                        
CONSOLIDATED CALENDAR AY 2021-2022</t>
  </si>
  <si>
    <t>weekends</t>
  </si>
  <si>
    <t>4 sessions per week</t>
  </si>
  <si>
    <t>Sat</t>
  </si>
  <si>
    <t>12:00 PM - 4:00 PM</t>
  </si>
  <si>
    <t>13 MAR - 13 MAY</t>
  </si>
  <si>
    <t>9 JAN - 8 FEB</t>
  </si>
  <si>
    <t>NA</t>
  </si>
  <si>
    <t>2 days in a week</t>
  </si>
  <si>
    <t>8:00 PM -10:00PM</t>
  </si>
  <si>
    <t>N/A</t>
  </si>
  <si>
    <t>Boot Camp - Winter Camp</t>
  </si>
  <si>
    <t>Boot Camp - Spring Camp</t>
  </si>
  <si>
    <t>ACCA Knowledge Level</t>
  </si>
  <si>
    <t>ACCA Skills Level</t>
  </si>
  <si>
    <t>ACCA Professional Level</t>
  </si>
  <si>
    <t>19 Sep - 7 Oct</t>
  </si>
  <si>
    <t>19 Sep - 28 Oct</t>
  </si>
  <si>
    <t>7 Nov - 25 Nov</t>
  </si>
  <si>
    <t>5 Dec - 23 Dec</t>
  </si>
  <si>
    <t>16 Jan - 3 Feb</t>
  </si>
  <si>
    <t>16 Jan - 24 Feb</t>
  </si>
  <si>
    <t>6 Mar - 24 Mar</t>
  </si>
  <si>
    <t>3 Apr - 21 Apr</t>
  </si>
  <si>
    <t>29 May - 16 Jun</t>
  </si>
  <si>
    <t>29 may - 7 Jul</t>
  </si>
  <si>
    <t>Schools, IT, Corporates, Old &amp; new Database</t>
  </si>
  <si>
    <t>10 Oct - 29 Oct</t>
  </si>
  <si>
    <t>5 Dec - 24 Dec</t>
  </si>
  <si>
    <t>23 Jan - 11 Feb</t>
  </si>
  <si>
    <t>6 Feb - 25 Feb</t>
  </si>
  <si>
    <t>20 Feb - 11 Mar</t>
  </si>
  <si>
    <t>13 Mar - 1 Apr</t>
  </si>
  <si>
    <t>10 Apr - 29 Apr</t>
  </si>
  <si>
    <t>24 Apr - 14 May</t>
  </si>
  <si>
    <t>15 May - 15 Jul</t>
  </si>
  <si>
    <t>15 May - 3 Jun</t>
  </si>
  <si>
    <t>19 Jun - 14 Jul</t>
  </si>
  <si>
    <t>3 Jul - 22 Jul</t>
  </si>
  <si>
    <t>5 Jun - 24 Jun</t>
  </si>
  <si>
    <t>ACCA - Cert. in International Auditing</t>
  </si>
  <si>
    <t>ACCA - Cert. in Digital Innovation for Finance</t>
  </si>
  <si>
    <t>CENTRE FOR PROFESSIONAL DEVELOPMENT                                        
CONSOLIDATED CALENDAR AY 2022-2023</t>
  </si>
  <si>
    <t>SEPTEMBER 2022</t>
  </si>
  <si>
    <t>OCTOBER 2022</t>
  </si>
  <si>
    <t>NOVEMBER 2022</t>
  </si>
  <si>
    <t>DECEMBER 2022</t>
  </si>
  <si>
    <t>JANUARY 2023</t>
  </si>
  <si>
    <t>FEBRUARY 2023</t>
  </si>
  <si>
    <t>MARCH 2023</t>
  </si>
  <si>
    <t>MAY 2023</t>
  </si>
  <si>
    <t>JUNE 2023</t>
  </si>
  <si>
    <t xml:space="preserve">12 Sep - 28Apr                 </t>
  </si>
  <si>
    <t>12 Sep - 2 Dec</t>
  </si>
  <si>
    <t>3 Oct - 30 Nov</t>
  </si>
  <si>
    <t>Diploma in Tourism and Hospitality Management</t>
  </si>
  <si>
    <t>24 Oct - 8 Dec</t>
  </si>
  <si>
    <t>4 sessions per day</t>
  </si>
  <si>
    <t xml:space="preserve">2022-23 Target </t>
  </si>
  <si>
    <t>Mon-Thu</t>
  </si>
  <si>
    <t>14 Nov - 13 Jan</t>
  </si>
  <si>
    <t>February</t>
  </si>
  <si>
    <t>13 Nov - 27 Nov</t>
  </si>
  <si>
    <t>19 Dec - 24 Feb</t>
  </si>
  <si>
    <t xml:space="preserve">March </t>
  </si>
  <si>
    <t>May</t>
  </si>
  <si>
    <t xml:space="preserve">9 Jan - 14 Jul                                       </t>
  </si>
  <si>
    <t>6 Feb - 30 Mar</t>
  </si>
  <si>
    <t>March 22-30</t>
  </si>
  <si>
    <t>13 Mar - 24 Mar</t>
  </si>
  <si>
    <t>20 Mar - 26 May</t>
  </si>
  <si>
    <t>August</t>
  </si>
  <si>
    <t>13 Mar -12 Apr</t>
  </si>
  <si>
    <t>5 Jun - 29 Jul</t>
  </si>
  <si>
    <t xml:space="preserve">19 Jun - 28 Aug                               </t>
  </si>
  <si>
    <t>July 22-30</t>
  </si>
  <si>
    <t>APRIL 2023</t>
  </si>
  <si>
    <t>JULY 2023</t>
  </si>
  <si>
    <t>9:00 AM -12:00 PM</t>
  </si>
  <si>
    <t>CENTRE FOR EXECUTIVE EDUCATION                                        
CONSOLIDATED CALENDAR AY 2022-2023</t>
  </si>
  <si>
    <t>APRIL  2023</t>
  </si>
  <si>
    <t>CENTRE FOR RE-BOOT AND BOOT CAMPS                                 
CONSOLIDATED CALENDAR AY 2022-2023</t>
  </si>
  <si>
    <t>ENTREPRENEURSHIP AND EMERGING TRENDS IN INFORMATION TECHNOLOGY</t>
  </si>
  <si>
    <t>SELF MANAGEMENT SKILLS AND CROSS CULTURAL MANAGEMENT</t>
  </si>
  <si>
    <t>INNOVATION, CREATIVITY AND ENTREPRENEURSHIP</t>
  </si>
  <si>
    <t>RE-BOOT PROGRAM</t>
  </si>
  <si>
    <t>EDP - Government Training Program</t>
  </si>
  <si>
    <t>as per the requirements of government offices</t>
  </si>
  <si>
    <t>ICDL Academic Profile Certificate</t>
  </si>
  <si>
    <t>Sep - Oct</t>
  </si>
  <si>
    <t>Oct</t>
  </si>
  <si>
    <t>3 sessions per Day</t>
  </si>
  <si>
    <t>Mon - Thu</t>
  </si>
  <si>
    <t>Morning</t>
  </si>
  <si>
    <t>SOIT, SOB</t>
  </si>
  <si>
    <t>Cyber Security Essentials-CISCO</t>
  </si>
  <si>
    <t>Aug</t>
  </si>
  <si>
    <t>Network Security-EC-Council (self-study)</t>
  </si>
  <si>
    <t>Digital Forensics-EC-Council (Self-Study)</t>
  </si>
  <si>
    <t>ICDL Academic Profile Cetificate</t>
  </si>
  <si>
    <t>Ethical Hacking Essentials-EC-Council (Self-Study)</t>
  </si>
  <si>
    <t>13 Nov - 1 Dec</t>
  </si>
  <si>
    <t>Total</t>
  </si>
  <si>
    <t>Government Training Program</t>
  </si>
  <si>
    <t>GOVERNMENT TRAINING PROGRAMS                     
CALENDAR AY 2022-2023</t>
  </si>
  <si>
    <t>CCL Short Courses</t>
  </si>
  <si>
    <t>AUGUST 2023</t>
  </si>
  <si>
    <t>Government Programs</t>
  </si>
  <si>
    <t>Corporate Programs</t>
  </si>
  <si>
    <t>CORPORATE TRAINING PROGRAMS                     
CALENDAR AY 2022-2023</t>
  </si>
  <si>
    <t>Corporate Training Program</t>
  </si>
  <si>
    <t>as per the requirements of Corporate offices</t>
  </si>
  <si>
    <t>Public Customized Program</t>
  </si>
  <si>
    <t>As per the requirements of the freelance trainer</t>
  </si>
  <si>
    <t>PUBLIC CUSTOMIZED PROGRAM</t>
  </si>
  <si>
    <t>PUBLIC CUSTOMIZED PROGRAM                
CALENDAR AY 2022-2023</t>
  </si>
  <si>
    <t>NOV-DEC</t>
  </si>
  <si>
    <t>ICDL (60 Hours)</t>
  </si>
  <si>
    <t>FEB-MAR</t>
  </si>
  <si>
    <t>MAY-JUNE</t>
  </si>
  <si>
    <t>CENTRE FOR CONTINUING LEARNING                                 
 AY 2022-2023</t>
  </si>
  <si>
    <t>CCL  REGULAR COURSES</t>
  </si>
  <si>
    <t>GOVERNMENT TRAINING PROGRAMS</t>
  </si>
  <si>
    <t>Overall revenue</t>
  </si>
  <si>
    <t>CCL Regular courses</t>
  </si>
  <si>
    <t>EDP-Corporate Programs</t>
  </si>
  <si>
    <t>Public Cutomized Programs</t>
  </si>
  <si>
    <t>Vertical</t>
  </si>
  <si>
    <t>ICDL Academic Profile Certificate (Self Study)</t>
  </si>
  <si>
    <t>ICDL Academic Profile Cetificate (Self Study)</t>
  </si>
  <si>
    <t>PROFESSIONAL CERTIFICATIONS MAPPED WITH BBA PROGRAM                  
CALENDAR AY 2022-2023</t>
  </si>
  <si>
    <t>BBA MAPPED COURSES</t>
  </si>
  <si>
    <t>BBA Mapped Courses</t>
  </si>
  <si>
    <t>BSIT Mapped Courses</t>
  </si>
  <si>
    <t>3 Months</t>
  </si>
  <si>
    <t>BBA Professional Certificates</t>
  </si>
  <si>
    <t>CTH Diploma in Tourism and Hospitality Management</t>
  </si>
  <si>
    <t>1 Month</t>
  </si>
  <si>
    <t>Self paced</t>
  </si>
  <si>
    <t>1 Week</t>
  </si>
  <si>
    <t>10 days</t>
  </si>
  <si>
    <t>4 hours</t>
  </si>
  <si>
    <t>10 Weeks (7-10 hours per week)</t>
  </si>
  <si>
    <t>PROFESSIONAL CERTIFICATIONS MAPPED WITH BSIT PROGRAM                  
CALENDAR AY 2022-2023</t>
  </si>
  <si>
    <t>BSIT MAPPED COURSES</t>
  </si>
  <si>
    <t>1h 36 min</t>
  </si>
  <si>
    <t>BSIT Professional Certificates</t>
  </si>
  <si>
    <t>2h 16min</t>
  </si>
  <si>
    <t>41m 9s</t>
  </si>
  <si>
    <t>2h 8m</t>
  </si>
  <si>
    <t>LinkedIn Learning - Learning Bitcoin and Other Cryptocurrencies</t>
  </si>
  <si>
    <t>1h 16 min</t>
  </si>
  <si>
    <t>1h 6min</t>
  </si>
  <si>
    <t>52min 20s</t>
  </si>
  <si>
    <t>2 Semesters</t>
  </si>
  <si>
    <t>Exemption of 9 courses after the approval of substantive change</t>
  </si>
  <si>
    <t>BBA-Microsoft Office 365</t>
  </si>
  <si>
    <t>BBA-Thinking Critically</t>
  </si>
  <si>
    <t xml:space="preserve">BBA-CTH (Confederation of Tourism and Hospitality), UK Certification Programs </t>
  </si>
  <si>
    <t>BBA-Statistics Fundamentals with R</t>
  </si>
  <si>
    <t>BBA-Innovation, Creativity and Entrepreneurship (ICE) + Towards Sustainable Digital Technologies</t>
  </si>
  <si>
    <t>BBA-Google Analytics (Self Paced)</t>
  </si>
  <si>
    <t>BBA-IBM Blockchain essential</t>
  </si>
  <si>
    <t>BBA-Hire to Retire - Strategy, Operations and Implementation</t>
  </si>
  <si>
    <t>BBA-Design Thinking in Nutshell</t>
  </si>
  <si>
    <t>BBA-AI Fundamentals</t>
  </si>
  <si>
    <t>BBA-Getting Started with SPSS</t>
  </si>
  <si>
    <t>BBA-ACCA Advance Diploma</t>
  </si>
  <si>
    <t>BBA-Digital Supply Chain: From Design to Operate</t>
  </si>
  <si>
    <t>BBA-Human Resource Analytics: Predicting Employee Churn in R</t>
  </si>
  <si>
    <t>BBA-Entrepreneurship</t>
  </si>
  <si>
    <t xml:space="preserve">BBA-Analyzing Marketing Campaigns </t>
  </si>
  <si>
    <t xml:space="preserve">BBA-London School of Economics Online Certification in Public Policy Analysis </t>
  </si>
  <si>
    <t>BBA-PMP Training with 35 PDU's</t>
  </si>
  <si>
    <t>BSIT-LinkedIn Learning - Python Object Oriented Programming</t>
  </si>
  <si>
    <t>BSIT-LinkedIn Learning - Python Data Structures and Algorithm Analysis</t>
  </si>
  <si>
    <t>BSIT-LinkedIn Learning-CISCO NETWORKING FUNDEMENTALS</t>
  </si>
  <si>
    <t>BSIT-LinkedIn Learning-Android Applications Development</t>
  </si>
  <si>
    <t>BSIT-LinkedIn Learning -Blockchain Basics</t>
  </si>
  <si>
    <t>BSIT-LinkedIn Learning -Understanding Augmented and Virtual Reality: An Introduction</t>
  </si>
  <si>
    <t>CONSOLIDATED CALENDAR AS OF JULY 15,2022</t>
  </si>
  <si>
    <t>Projected Total Revenue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</si>
</sst>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52" x14ac:knownFonts="1">
    <font>
      <sz val="11"/>
      <color theme="1"/>
      <name val="Calibri"/>
      <family val="2"/>
      <scheme val="minor"/>
    </font>
    <font>
      <b/>
      <sz val="30"/>
      <name val="Microsoft Sans Serif"/>
      <family val="2"/>
    </font>
    <font>
      <sz val="11"/>
      <color theme="1"/>
      <name val="Calibri"/>
      <family val="2"/>
      <scheme val="minor"/>
    </font>
    <font>
      <b/>
      <sz val="10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indexed="12"/>
      <name val="Arial"/>
      <family val="2"/>
    </font>
    <font>
      <u/>
      <sz val="11"/>
      <color indexed="12"/>
      <name val="Calibri"/>
      <family val="2"/>
      <charset val="204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u/>
      <sz val="18"/>
      <name val="Calibri"/>
      <family val="2"/>
      <scheme val="minor"/>
    </font>
    <font>
      <b/>
      <u/>
      <sz val="18"/>
      <color indexed="8"/>
      <name val="Calibri"/>
      <family val="2"/>
      <scheme val="minor"/>
    </font>
    <font>
      <b/>
      <u/>
      <sz val="26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26"/>
      <color theme="0"/>
      <name val="Calibri"/>
      <family val="2"/>
      <scheme val="minor"/>
    </font>
    <font>
      <b/>
      <sz val="26"/>
      <name val="Calibri"/>
      <family val="2"/>
      <scheme val="minor"/>
    </font>
    <font>
      <b/>
      <i/>
      <sz val="1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000000"/>
      <name val="Cambria"/>
      <family val="1"/>
    </font>
    <font>
      <sz val="14"/>
      <color rgb="FF000000"/>
      <name val="Cambria"/>
      <family val="1"/>
    </font>
    <font>
      <b/>
      <u/>
      <sz val="14"/>
      <color rgb="FF000000"/>
      <name val="Cambria"/>
      <family val="1"/>
    </font>
    <font>
      <sz val="14"/>
      <color theme="1"/>
      <name val="Cambria"/>
      <family val="1"/>
    </font>
    <font>
      <sz val="14"/>
      <color rgb="FF000000"/>
      <name val="Times New Roman"/>
      <family val="1"/>
    </font>
    <font>
      <b/>
      <u/>
      <sz val="12"/>
      <color theme="0"/>
      <name val="Cambria"/>
      <family val="1"/>
      <scheme val="major"/>
    </font>
    <font>
      <b/>
      <sz val="12"/>
      <name val="Cambria"/>
      <family val="1"/>
      <scheme val="major"/>
    </font>
    <font>
      <sz val="12"/>
      <name val="Cambria"/>
      <family val="1"/>
      <scheme val="major"/>
    </font>
    <font>
      <sz val="12"/>
      <color indexed="8"/>
      <name val="Cambria"/>
      <family val="1"/>
      <scheme val="major"/>
    </font>
    <font>
      <b/>
      <sz val="2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rgb="FF0041C4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70C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85">
    <xf numFmtId="0" fontId="0" fillId="0" borderId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23" borderId="0" applyNumberFormat="0" applyBorder="0" applyAlignment="0" applyProtection="0"/>
    <xf numFmtId="0" fontId="6" fillId="7" borderId="0" applyNumberFormat="0" applyBorder="0" applyAlignment="0" applyProtection="0"/>
    <xf numFmtId="0" fontId="7" fillId="24" borderId="6" applyNumberFormat="0" applyAlignment="0" applyProtection="0"/>
    <xf numFmtId="0" fontId="8" fillId="25" borderId="7" applyNumberFormat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8" borderId="0" applyNumberFormat="0" applyBorder="0" applyAlignment="0" applyProtection="0"/>
    <xf numFmtId="0" fontId="12" fillId="0" borderId="8" applyNumberFormat="0" applyFill="0" applyAlignment="0" applyProtection="0"/>
    <xf numFmtId="0" fontId="13" fillId="0" borderId="9" applyNumberFormat="0" applyFill="0" applyAlignment="0" applyProtection="0"/>
    <xf numFmtId="0" fontId="14" fillId="0" borderId="10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0" fontId="17" fillId="11" borderId="6" applyNumberFormat="0" applyAlignment="0" applyProtection="0"/>
    <xf numFmtId="0" fontId="18" fillId="0" borderId="11" applyNumberFormat="0" applyFill="0" applyAlignment="0" applyProtection="0"/>
    <xf numFmtId="0" fontId="19" fillId="26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" fillId="0" borderId="0"/>
    <xf numFmtId="0" fontId="3" fillId="0" borderId="0"/>
    <xf numFmtId="0" fontId="3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9" fillId="27" borderId="12" applyNumberFormat="0" applyFont="0" applyAlignment="0" applyProtection="0"/>
    <xf numFmtId="0" fontId="20" fillId="24" borderId="13" applyNumberFormat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4" applyNumberFormat="0" applyFill="0" applyAlignment="0" applyProtection="0"/>
    <xf numFmtId="0" fontId="23" fillId="0" borderId="0" applyNumberFormat="0" applyFill="0" applyBorder="0" applyAlignment="0" applyProtection="0"/>
  </cellStyleXfs>
  <cellXfs count="137">
    <xf numFmtId="0" fontId="0" fillId="0" borderId="0" xfId="0"/>
    <xf numFmtId="0" fontId="0" fillId="0" borderId="0" xfId="0"/>
    <xf numFmtId="0" fontId="0" fillId="0" borderId="0" xfId="0" applyFont="1"/>
    <xf numFmtId="0" fontId="24" fillId="3" borderId="1" xfId="0" applyFont="1" applyFill="1" applyBorder="1" applyAlignment="1">
      <alignment horizontal="center" vertical="center"/>
    </xf>
    <xf numFmtId="0" fontId="25" fillId="3" borderId="1" xfId="0" applyNumberFormat="1" applyFont="1" applyFill="1" applyBorder="1" applyAlignment="1">
      <alignment horizontal="center" vertical="center"/>
    </xf>
    <xf numFmtId="0" fontId="27" fillId="5" borderId="2" xfId="0" applyFont="1" applyFill="1" applyBorder="1" applyAlignment="1">
      <alignment horizontal="center" vertical="center" wrapText="1"/>
    </xf>
    <xf numFmtId="0" fontId="27" fillId="5" borderId="3" xfId="0" applyFont="1" applyFill="1" applyBorder="1" applyAlignment="1">
      <alignment horizontal="center" vertical="center" wrapText="1"/>
    </xf>
    <xf numFmtId="0" fontId="28" fillId="5" borderId="3" xfId="0" applyFont="1" applyFill="1" applyBorder="1" applyAlignment="1">
      <alignment horizontal="center" vertical="center" wrapText="1"/>
    </xf>
    <xf numFmtId="0" fontId="27" fillId="5" borderId="15" xfId="0" applyFont="1" applyFill="1" applyBorder="1" applyAlignment="1">
      <alignment horizontal="center" vertical="center" wrapText="1"/>
    </xf>
    <xf numFmtId="0" fontId="29" fillId="2" borderId="4" xfId="0" applyFont="1" applyFill="1" applyBorder="1" applyAlignment="1">
      <alignment horizontal="center" vertical="center" wrapText="1"/>
    </xf>
    <xf numFmtId="0" fontId="30" fillId="2" borderId="4" xfId="0" applyFont="1" applyFill="1" applyBorder="1" applyAlignment="1">
      <alignment horizontal="center" vertical="center" wrapText="1"/>
    </xf>
    <xf numFmtId="16" fontId="30" fillId="2" borderId="4" xfId="0" applyNumberFormat="1" applyFont="1" applyFill="1" applyBorder="1" applyAlignment="1">
      <alignment horizontal="center" vertical="center" wrapText="1"/>
    </xf>
    <xf numFmtId="0" fontId="27" fillId="2" borderId="4" xfId="0" applyFont="1" applyFill="1" applyBorder="1" applyAlignment="1">
      <alignment horizontal="center" vertical="center" wrapText="1"/>
    </xf>
    <xf numFmtId="3" fontId="27" fillId="2" borderId="4" xfId="0" applyNumberFormat="1" applyFont="1" applyFill="1" applyBorder="1" applyAlignment="1">
      <alignment horizontal="center" vertical="center" wrapText="1"/>
    </xf>
    <xf numFmtId="0" fontId="30" fillId="2" borderId="4" xfId="0" applyNumberFormat="1" applyFont="1" applyFill="1" applyBorder="1" applyAlignment="1">
      <alignment horizontal="center" vertical="center" wrapText="1"/>
    </xf>
    <xf numFmtId="0" fontId="31" fillId="2" borderId="4" xfId="0" applyNumberFormat="1" applyFont="1" applyFill="1" applyBorder="1" applyAlignment="1">
      <alignment horizontal="center" vertical="center" wrapText="1"/>
    </xf>
    <xf numFmtId="0" fontId="24" fillId="3" borderId="5" xfId="0" applyFont="1" applyFill="1" applyBorder="1" applyAlignment="1">
      <alignment horizontal="center" vertical="center"/>
    </xf>
    <xf numFmtId="0" fontId="25" fillId="3" borderId="5" xfId="0" applyNumberFormat="1" applyFont="1" applyFill="1" applyBorder="1" applyAlignment="1">
      <alignment horizontal="center" vertical="center"/>
    </xf>
    <xf numFmtId="0" fontId="0" fillId="2" borderId="0" xfId="0" applyFill="1"/>
    <xf numFmtId="0" fontId="24" fillId="3" borderId="1" xfId="0" applyFont="1" applyFill="1" applyBorder="1" applyAlignment="1">
      <alignment horizontal="center"/>
    </xf>
    <xf numFmtId="0" fontId="30" fillId="2" borderId="4" xfId="0" applyFont="1" applyFill="1" applyBorder="1" applyAlignment="1">
      <alignment horizontal="left" vertical="center" wrapText="1"/>
    </xf>
    <xf numFmtId="0" fontId="24" fillId="3" borderId="1" xfId="0" applyFont="1" applyFill="1" applyBorder="1" applyAlignment="1">
      <alignment horizontal="center"/>
    </xf>
    <xf numFmtId="3" fontId="0" fillId="0" borderId="0" xfId="0" applyNumberFormat="1"/>
    <xf numFmtId="0" fontId="1" fillId="2" borderId="0" xfId="0" applyFont="1" applyFill="1" applyBorder="1" applyAlignment="1">
      <alignment horizontal="center" vertical="center" wrapText="1"/>
    </xf>
    <xf numFmtId="0" fontId="24" fillId="3" borderId="1" xfId="0" applyFont="1" applyFill="1" applyBorder="1" applyAlignment="1">
      <alignment horizontal="center"/>
    </xf>
    <xf numFmtId="0" fontId="26" fillId="2" borderId="0" xfId="0" applyFont="1" applyFill="1" applyBorder="1" applyAlignment="1">
      <alignment horizontal="center" vertical="center" wrapText="1"/>
    </xf>
    <xf numFmtId="0" fontId="34" fillId="2" borderId="0" xfId="0" applyFont="1" applyFill="1" applyBorder="1" applyAlignment="1">
      <alignment horizontal="center" vertical="center" wrapText="1"/>
    </xf>
    <xf numFmtId="0" fontId="32" fillId="2" borderId="4" xfId="0" applyFont="1" applyFill="1" applyBorder="1" applyAlignment="1">
      <alignment horizontal="center" vertical="center"/>
    </xf>
    <xf numFmtId="15" fontId="30" fillId="2" borderId="4" xfId="0" quotePrefix="1" applyNumberFormat="1" applyFont="1" applyFill="1" applyBorder="1" applyAlignment="1">
      <alignment horizontal="center" vertical="center" wrapText="1"/>
    </xf>
    <xf numFmtId="0" fontId="27" fillId="5" borderId="24" xfId="0" applyFont="1" applyFill="1" applyBorder="1" applyAlignment="1">
      <alignment horizontal="center" vertical="center" wrapText="1"/>
    </xf>
    <xf numFmtId="3" fontId="35" fillId="28" borderId="0" xfId="0" applyNumberFormat="1" applyFont="1" applyFill="1"/>
    <xf numFmtId="0" fontId="36" fillId="0" borderId="0" xfId="0" applyFont="1"/>
    <xf numFmtId="0" fontId="37" fillId="0" borderId="0" xfId="0" applyFont="1" applyAlignment="1">
      <alignment vertical="top"/>
    </xf>
    <xf numFmtId="0" fontId="38" fillId="0" borderId="0" xfId="0" applyFont="1" applyAlignment="1">
      <alignment horizontal="justify" vertical="top"/>
    </xf>
    <xf numFmtId="0" fontId="39" fillId="0" borderId="0" xfId="0" applyFont="1" applyAlignment="1">
      <alignment horizontal="justify" vertical="top"/>
    </xf>
    <xf numFmtId="0" fontId="39" fillId="0" borderId="0" xfId="0" applyFont="1" applyAlignment="1">
      <alignment vertical="top"/>
    </xf>
    <xf numFmtId="0" fontId="40" fillId="0" borderId="0" xfId="0" applyFont="1" applyAlignment="1">
      <alignment horizontal="left" vertical="center" indent="5"/>
    </xf>
    <xf numFmtId="0" fontId="38" fillId="0" borderId="0" xfId="0" applyFont="1" applyAlignment="1">
      <alignment horizontal="left" vertical="center" indent="5"/>
    </xf>
    <xf numFmtId="0" fontId="24" fillId="3" borderId="5" xfId="0" applyFont="1" applyFill="1" applyBorder="1" applyAlignment="1">
      <alignment horizontal="center"/>
    </xf>
    <xf numFmtId="0" fontId="24" fillId="3" borderId="1" xfId="0" applyFont="1" applyFill="1" applyBorder="1" applyAlignment="1">
      <alignment horizontal="center"/>
    </xf>
    <xf numFmtId="0" fontId="44" fillId="2" borderId="4" xfId="0" applyFont="1" applyFill="1" applyBorder="1" applyAlignment="1">
      <alignment horizontal="center" vertical="center" wrapText="1"/>
    </xf>
    <xf numFmtId="0" fontId="45" fillId="2" borderId="4" xfId="0" applyFont="1" applyFill="1" applyBorder="1" applyAlignment="1">
      <alignment horizontal="left" vertical="center" wrapText="1"/>
    </xf>
    <xf numFmtId="0" fontId="45" fillId="2" borderId="4" xfId="0" applyFont="1" applyFill="1" applyBorder="1" applyAlignment="1">
      <alignment horizontal="center" vertical="center" wrapText="1"/>
    </xf>
    <xf numFmtId="16" fontId="45" fillId="2" borderId="4" xfId="0" applyNumberFormat="1" applyFont="1" applyFill="1" applyBorder="1" applyAlignment="1">
      <alignment horizontal="center" vertical="center" wrapText="1"/>
    </xf>
    <xf numFmtId="0" fontId="43" fillId="5" borderId="4" xfId="0" applyFont="1" applyFill="1" applyBorder="1" applyAlignment="1">
      <alignment horizontal="center" vertical="center" wrapText="1"/>
    </xf>
    <xf numFmtId="0" fontId="30" fillId="0" borderId="5" xfId="0" applyFont="1" applyFill="1" applyBorder="1" applyAlignment="1">
      <alignment horizontal="left" vertical="center" wrapText="1"/>
    </xf>
    <xf numFmtId="0" fontId="27" fillId="5" borderId="25" xfId="0" applyFont="1" applyFill="1" applyBorder="1" applyAlignment="1">
      <alignment horizontal="center" vertical="center" wrapText="1"/>
    </xf>
    <xf numFmtId="0" fontId="27" fillId="5" borderId="1" xfId="0" applyFont="1" applyFill="1" applyBorder="1" applyAlignment="1">
      <alignment horizontal="center" vertical="center" wrapText="1"/>
    </xf>
    <xf numFmtId="0" fontId="28" fillId="5" borderId="1" xfId="0" applyFont="1" applyFill="1" applyBorder="1" applyAlignment="1">
      <alignment horizontal="center" vertical="center" wrapText="1"/>
    </xf>
    <xf numFmtId="0" fontId="27" fillId="5" borderId="5" xfId="0" applyFont="1" applyFill="1" applyBorder="1" applyAlignment="1">
      <alignment horizontal="center" vertical="center" wrapText="1"/>
    </xf>
    <xf numFmtId="16" fontId="30" fillId="2" borderId="4" xfId="0" quotePrefix="1" applyNumberFormat="1" applyFont="1" applyFill="1" applyBorder="1" applyAlignment="1">
      <alignment horizontal="center" vertical="center" wrapText="1"/>
    </xf>
    <xf numFmtId="0" fontId="40" fillId="0" borderId="0" xfId="0" applyFont="1" applyAlignment="1">
      <alignment horizontal="left" vertical="center"/>
    </xf>
    <xf numFmtId="0" fontId="38" fillId="0" borderId="0" xfId="0" applyFont="1" applyAlignment="1">
      <alignment horizontal="left" vertical="center"/>
    </xf>
    <xf numFmtId="0" fontId="29" fillId="0" borderId="4" xfId="0" applyFont="1" applyFill="1" applyBorder="1" applyAlignment="1">
      <alignment horizontal="center" vertical="center" wrapText="1"/>
    </xf>
    <xf numFmtId="0" fontId="30" fillId="0" borderId="4" xfId="0" applyFont="1" applyFill="1" applyBorder="1" applyAlignment="1">
      <alignment horizontal="center" vertical="center" wrapText="1"/>
    </xf>
    <xf numFmtId="16" fontId="30" fillId="0" borderId="4" xfId="0" applyNumberFormat="1" applyFont="1" applyFill="1" applyBorder="1" applyAlignment="1">
      <alignment horizontal="center" vertical="center" wrapText="1"/>
    </xf>
    <xf numFmtId="0" fontId="27" fillId="0" borderId="4" xfId="0" applyFont="1" applyFill="1" applyBorder="1" applyAlignment="1">
      <alignment horizontal="center" vertical="center" wrapText="1"/>
    </xf>
    <xf numFmtId="3" fontId="27" fillId="0" borderId="4" xfId="0" applyNumberFormat="1" applyFont="1" applyFill="1" applyBorder="1" applyAlignment="1">
      <alignment horizontal="center" vertical="center" wrapText="1"/>
    </xf>
    <xf numFmtId="0" fontId="30" fillId="29" borderId="4" xfId="0" applyFont="1" applyFill="1" applyBorder="1" applyAlignment="1">
      <alignment horizontal="center" vertical="center" wrapText="1"/>
    </xf>
    <xf numFmtId="16" fontId="30" fillId="29" borderId="4" xfId="0" applyNumberFormat="1" applyFont="1" applyFill="1" applyBorder="1" applyAlignment="1">
      <alignment horizontal="center" vertical="center" wrapText="1"/>
    </xf>
    <xf numFmtId="0" fontId="27" fillId="29" borderId="4" xfId="0" applyFont="1" applyFill="1" applyBorder="1" applyAlignment="1">
      <alignment horizontal="center" vertical="center" wrapText="1"/>
    </xf>
    <xf numFmtId="3" fontId="27" fillId="29" borderId="4" xfId="0" applyNumberFormat="1" applyFont="1" applyFill="1" applyBorder="1" applyAlignment="1">
      <alignment horizontal="center" vertical="center" wrapText="1"/>
    </xf>
    <xf numFmtId="0" fontId="36" fillId="0" borderId="0" xfId="0" applyFont="1" applyFill="1"/>
    <xf numFmtId="0" fontId="0" fillId="0" borderId="0" xfId="0" applyFill="1"/>
    <xf numFmtId="0" fontId="30" fillId="29" borderId="4" xfId="0" applyFont="1" applyFill="1" applyBorder="1" applyAlignment="1">
      <alignment horizontal="left" vertical="center" wrapText="1"/>
    </xf>
    <xf numFmtId="0" fontId="30" fillId="29" borderId="4" xfId="0" applyNumberFormat="1" applyFont="1" applyFill="1" applyBorder="1" applyAlignment="1">
      <alignment horizontal="center" vertical="center" wrapText="1"/>
    </xf>
    <xf numFmtId="0" fontId="31" fillId="29" borderId="4" xfId="0" applyNumberFormat="1" applyFont="1" applyFill="1" applyBorder="1" applyAlignment="1">
      <alignment horizontal="center" vertical="center" wrapText="1"/>
    </xf>
    <xf numFmtId="0" fontId="30" fillId="0" borderId="4" xfId="0" applyFont="1" applyFill="1" applyBorder="1" applyAlignment="1">
      <alignment horizontal="left" vertical="center" wrapText="1"/>
    </xf>
    <xf numFmtId="0" fontId="30" fillId="0" borderId="4" xfId="0" applyNumberFormat="1" applyFont="1" applyFill="1" applyBorder="1" applyAlignment="1">
      <alignment horizontal="center" vertical="center" wrapText="1"/>
    </xf>
    <xf numFmtId="0" fontId="31" fillId="0" borderId="4" xfId="0" applyNumberFormat="1" applyFont="1" applyFill="1" applyBorder="1" applyAlignment="1">
      <alignment horizontal="center" vertical="center" wrapText="1"/>
    </xf>
    <xf numFmtId="0" fontId="27" fillId="29" borderId="3" xfId="0" applyFont="1" applyFill="1" applyBorder="1" applyAlignment="1">
      <alignment horizontal="center" vertical="center" wrapText="1"/>
    </xf>
    <xf numFmtId="0" fontId="28" fillId="29" borderId="3" xfId="0" applyFont="1" applyFill="1" applyBorder="1" applyAlignment="1">
      <alignment horizontal="center" vertical="center" wrapText="1"/>
    </xf>
    <xf numFmtId="0" fontId="27" fillId="29" borderId="15" xfId="0" applyFont="1" applyFill="1" applyBorder="1" applyAlignment="1">
      <alignment horizontal="center" vertical="center" wrapText="1"/>
    </xf>
    <xf numFmtId="0" fontId="30" fillId="29" borderId="5" xfId="0" applyFont="1" applyFill="1" applyBorder="1" applyAlignment="1">
      <alignment horizontal="center" vertical="center" wrapText="1"/>
    </xf>
    <xf numFmtId="16" fontId="30" fillId="29" borderId="5" xfId="0" applyNumberFormat="1" applyFont="1" applyFill="1" applyBorder="1" applyAlignment="1">
      <alignment horizontal="center" vertical="center" wrapText="1"/>
    </xf>
    <xf numFmtId="0" fontId="0" fillId="30" borderId="0" xfId="0" applyFill="1"/>
    <xf numFmtId="0" fontId="26" fillId="30" borderId="0" xfId="0" applyFont="1" applyFill="1" applyBorder="1" applyAlignment="1">
      <alignment horizontal="center" vertical="center" wrapText="1"/>
    </xf>
    <xf numFmtId="0" fontId="34" fillId="30" borderId="0" xfId="0" applyFont="1" applyFill="1" applyBorder="1" applyAlignment="1">
      <alignment horizontal="center" vertical="center" wrapText="1"/>
    </xf>
    <xf numFmtId="0" fontId="27" fillId="30" borderId="2" xfId="0" applyFont="1" applyFill="1" applyBorder="1" applyAlignment="1">
      <alignment horizontal="center" vertical="center" wrapText="1"/>
    </xf>
    <xf numFmtId="0" fontId="27" fillId="30" borderId="3" xfId="0" applyFont="1" applyFill="1" applyBorder="1" applyAlignment="1">
      <alignment horizontal="center" vertical="center" wrapText="1"/>
    </xf>
    <xf numFmtId="0" fontId="28" fillId="30" borderId="3" xfId="0" applyFont="1" applyFill="1" applyBorder="1" applyAlignment="1">
      <alignment horizontal="center" vertical="center" wrapText="1"/>
    </xf>
    <xf numFmtId="0" fontId="29" fillId="30" borderId="4" xfId="0" applyFont="1" applyFill="1" applyBorder="1" applyAlignment="1">
      <alignment horizontal="center" vertical="center" wrapText="1"/>
    </xf>
    <xf numFmtId="0" fontId="30" fillId="30" borderId="4" xfId="0" applyFont="1" applyFill="1" applyBorder="1" applyAlignment="1">
      <alignment horizontal="left" vertical="center" wrapText="1"/>
    </xf>
    <xf numFmtId="0" fontId="27" fillId="30" borderId="4" xfId="0" applyFont="1" applyFill="1" applyBorder="1" applyAlignment="1">
      <alignment horizontal="center" vertical="center" wrapText="1"/>
    </xf>
    <xf numFmtId="16" fontId="30" fillId="30" borderId="4" xfId="0" applyNumberFormat="1" applyFont="1" applyFill="1" applyBorder="1" applyAlignment="1">
      <alignment horizontal="center" vertical="center" wrapText="1"/>
    </xf>
    <xf numFmtId="3" fontId="27" fillId="30" borderId="4" xfId="0" applyNumberFormat="1" applyFont="1" applyFill="1" applyBorder="1" applyAlignment="1">
      <alignment horizontal="center" vertical="center" wrapText="1"/>
    </xf>
    <xf numFmtId="3" fontId="46" fillId="0" borderId="0" xfId="0" applyNumberFormat="1" applyFont="1" applyAlignment="1">
      <alignment vertical="center"/>
    </xf>
    <xf numFmtId="0" fontId="1" fillId="2" borderId="18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16" fontId="33" fillId="4" borderId="16" xfId="0" quotePrefix="1" applyNumberFormat="1" applyFont="1" applyFill="1" applyBorder="1" applyAlignment="1">
      <alignment horizontal="center" vertical="center"/>
    </xf>
    <xf numFmtId="16" fontId="33" fillId="4" borderId="17" xfId="0" quotePrefix="1" applyNumberFormat="1" applyFont="1" applyFill="1" applyBorder="1" applyAlignment="1">
      <alignment horizontal="center" vertical="center"/>
    </xf>
    <xf numFmtId="16" fontId="33" fillId="4" borderId="19" xfId="0" quotePrefix="1" applyNumberFormat="1" applyFont="1" applyFill="1" applyBorder="1" applyAlignment="1">
      <alignment horizontal="center" vertical="center"/>
    </xf>
    <xf numFmtId="16" fontId="33" fillId="4" borderId="20" xfId="0" quotePrefix="1" applyNumberFormat="1" applyFont="1" applyFill="1" applyBorder="1" applyAlignment="1">
      <alignment horizontal="center" vertical="center"/>
    </xf>
    <xf numFmtId="0" fontId="26" fillId="2" borderId="0" xfId="0" applyFont="1" applyFill="1" applyBorder="1" applyAlignment="1">
      <alignment horizontal="center" vertical="center" wrapText="1"/>
    </xf>
    <xf numFmtId="0" fontId="34" fillId="2" borderId="0" xfId="0" applyFont="1" applyFill="1" applyBorder="1" applyAlignment="1">
      <alignment horizontal="center" vertical="center" wrapText="1"/>
    </xf>
    <xf numFmtId="0" fontId="24" fillId="3" borderId="5" xfId="0" applyFont="1" applyFill="1" applyBorder="1" applyAlignment="1">
      <alignment horizontal="center"/>
    </xf>
    <xf numFmtId="0" fontId="24" fillId="3" borderId="1" xfId="0" applyFont="1" applyFill="1" applyBorder="1" applyAlignment="1">
      <alignment horizontal="center"/>
    </xf>
    <xf numFmtId="0" fontId="24" fillId="3" borderId="21" xfId="0" applyFont="1" applyFill="1" applyBorder="1" applyAlignment="1">
      <alignment horizontal="center"/>
    </xf>
    <xf numFmtId="0" fontId="24" fillId="3" borderId="22" xfId="0" applyFont="1" applyFill="1" applyBorder="1" applyAlignment="1">
      <alignment horizontal="center"/>
    </xf>
    <xf numFmtId="0" fontId="24" fillId="3" borderId="23" xfId="0" applyFont="1" applyFill="1" applyBorder="1" applyAlignment="1">
      <alignment horizontal="center"/>
    </xf>
    <xf numFmtId="0" fontId="1" fillId="30" borderId="18" xfId="0" applyFont="1" applyFill="1" applyBorder="1" applyAlignment="1">
      <alignment horizontal="center" vertical="center" wrapText="1"/>
    </xf>
    <xf numFmtId="0" fontId="1" fillId="30" borderId="0" xfId="0" applyFont="1" applyFill="1" applyBorder="1" applyAlignment="1">
      <alignment horizontal="center" vertical="center" wrapText="1"/>
    </xf>
    <xf numFmtId="0" fontId="26" fillId="30" borderId="0" xfId="0" applyFont="1" applyFill="1" applyBorder="1" applyAlignment="1">
      <alignment horizontal="center" vertical="center" wrapText="1"/>
    </xf>
    <xf numFmtId="0" fontId="34" fillId="30" borderId="0" xfId="0" applyFont="1" applyFill="1" applyBorder="1" applyAlignment="1">
      <alignment horizontal="center" vertical="center" wrapText="1"/>
    </xf>
    <xf numFmtId="16" fontId="33" fillId="30" borderId="16" xfId="0" quotePrefix="1" applyNumberFormat="1" applyFont="1" applyFill="1" applyBorder="1" applyAlignment="1">
      <alignment horizontal="center" vertical="center"/>
    </xf>
    <xf numFmtId="16" fontId="33" fillId="30" borderId="17" xfId="0" quotePrefix="1" applyNumberFormat="1" applyFont="1" applyFill="1" applyBorder="1" applyAlignment="1">
      <alignment horizontal="center" vertical="center"/>
    </xf>
    <xf numFmtId="16" fontId="33" fillId="30" borderId="19" xfId="0" quotePrefix="1" applyNumberFormat="1" applyFont="1" applyFill="1" applyBorder="1" applyAlignment="1">
      <alignment horizontal="center" vertical="center"/>
    </xf>
    <xf numFmtId="16" fontId="33" fillId="30" borderId="20" xfId="0" quotePrefix="1" applyNumberFormat="1" applyFont="1" applyFill="1" applyBorder="1" applyAlignment="1">
      <alignment horizontal="center" vertical="center"/>
    </xf>
    <xf numFmtId="16" fontId="26" fillId="4" borderId="17" xfId="0" quotePrefix="1" applyNumberFormat="1" applyFont="1" applyFill="1" applyBorder="1" applyAlignment="1">
      <alignment horizontal="center" vertical="center"/>
    </xf>
    <xf numFmtId="16" fontId="42" fillId="4" borderId="4" xfId="0" quotePrefix="1" applyNumberFormat="1" applyFont="1" applyFill="1" applyBorder="1" applyAlignment="1">
      <alignment horizontal="center" vertical="center"/>
    </xf>
    <xf numFmtId="16" fontId="26" fillId="4" borderId="16" xfId="0" quotePrefix="1" applyNumberFormat="1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34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34" fillId="0" borderId="0" xfId="0" applyFont="1" applyFill="1" applyBorder="1" applyAlignment="1">
      <alignment horizontal="center" vertical="center" wrapText="1"/>
    </xf>
    <xf numFmtId="0" fontId="32" fillId="0" borderId="2" xfId="0" applyFont="1" applyFill="1" applyBorder="1" applyAlignment="1">
      <alignment horizontal="center" vertical="center" wrapText="1"/>
    </xf>
    <xf numFmtId="0" fontId="32" fillId="0" borderId="3" xfId="0" applyFont="1" applyFill="1" applyBorder="1" applyAlignment="1">
      <alignment horizontal="center" vertical="center" wrapText="1"/>
    </xf>
    <xf numFmtId="0" fontId="49" fillId="0" borderId="3" xfId="0" applyFont="1" applyFill="1" applyBorder="1" applyAlignment="1">
      <alignment horizontal="center" vertical="center" wrapText="1"/>
    </xf>
    <xf numFmtId="0" fontId="47" fillId="0" borderId="4" xfId="0" applyFont="1" applyFill="1" applyBorder="1" applyAlignment="1">
      <alignment horizontal="center" vertical="center" wrapText="1"/>
    </xf>
    <xf numFmtId="0" fontId="32" fillId="0" borderId="4" xfId="0" applyFont="1" applyFill="1" applyBorder="1" applyAlignment="1">
      <alignment horizontal="left" vertical="center" wrapText="1"/>
    </xf>
    <xf numFmtId="0" fontId="32" fillId="0" borderId="4" xfId="0" applyFont="1" applyFill="1" applyBorder="1" applyAlignment="1">
      <alignment horizontal="center" vertical="center" wrapText="1"/>
    </xf>
    <xf numFmtId="16" fontId="32" fillId="0" borderId="4" xfId="0" applyNumberFormat="1" applyFont="1" applyFill="1" applyBorder="1" applyAlignment="1">
      <alignment horizontal="center" vertical="center" wrapText="1"/>
    </xf>
    <xf numFmtId="3" fontId="32" fillId="0" borderId="4" xfId="0" applyNumberFormat="1" applyFont="1" applyFill="1" applyBorder="1" applyAlignment="1">
      <alignment horizontal="center" vertical="center" wrapText="1"/>
    </xf>
    <xf numFmtId="0" fontId="47" fillId="0" borderId="0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left" vertical="center" wrapText="1"/>
    </xf>
    <xf numFmtId="0" fontId="32" fillId="0" borderId="0" xfId="0" applyFont="1" applyFill="1" applyBorder="1" applyAlignment="1">
      <alignment horizontal="center" vertical="center" wrapText="1"/>
    </xf>
    <xf numFmtId="16" fontId="32" fillId="0" borderId="0" xfId="0" applyNumberFormat="1" applyFont="1" applyFill="1" applyBorder="1" applyAlignment="1">
      <alignment horizontal="center" vertical="center" wrapText="1"/>
    </xf>
    <xf numFmtId="3" fontId="32" fillId="0" borderId="0" xfId="0" applyNumberFormat="1" applyFont="1" applyFill="1" applyBorder="1" applyAlignment="1">
      <alignment horizontal="center" vertical="center" wrapText="1"/>
    </xf>
    <xf numFmtId="16" fontId="48" fillId="31" borderId="16" xfId="0" quotePrefix="1" applyNumberFormat="1" applyFont="1" applyFill="1" applyBorder="1" applyAlignment="1">
      <alignment horizontal="center" vertical="center"/>
    </xf>
    <xf numFmtId="16" fontId="48" fillId="31" borderId="17" xfId="0" quotePrefix="1" applyNumberFormat="1" applyFont="1" applyFill="1" applyBorder="1" applyAlignment="1">
      <alignment horizontal="center" vertical="center"/>
    </xf>
    <xf numFmtId="3" fontId="46" fillId="0" borderId="0" xfId="0" applyNumberFormat="1" applyFont="1" applyAlignment="1">
      <alignment horizontal="center" vertical="center"/>
    </xf>
    <xf numFmtId="0" fontId="0" fillId="0" borderId="0" xfId="0" applyFont="1" applyFill="1"/>
    <xf numFmtId="3" fontId="46" fillId="0" borderId="0" xfId="0" applyNumberFormat="1" applyFont="1" applyAlignment="1">
      <alignment horizontal="right" vertical="center"/>
    </xf>
    <xf numFmtId="3" fontId="51" fillId="0" borderId="0" xfId="0" applyNumberFormat="1" applyFont="1"/>
    <xf numFmtId="0" fontId="50" fillId="0" borderId="0" xfId="0" applyFont="1" applyAlignment="1">
      <alignment horizontal="center" vertical="center"/>
    </xf>
  </cellXfs>
  <cellStyles count="85">
    <cellStyle name="20% - Accent1 2" xfId="1"/>
    <cellStyle name="20% - Accent2 2" xfId="2"/>
    <cellStyle name="20% - Accent3 2" xfId="3"/>
    <cellStyle name="20% - Accent4 2" xfId="4"/>
    <cellStyle name="20% - Accent5 2" xfId="5"/>
    <cellStyle name="20% - Accent6 2" xfId="6"/>
    <cellStyle name="40% - Accent1 2" xfId="7"/>
    <cellStyle name="40% - Accent2 2" xfId="8"/>
    <cellStyle name="40% - Accent3 2" xfId="9"/>
    <cellStyle name="40% - Accent4 2" xfId="10"/>
    <cellStyle name="40% - Accent5 2" xfId="11"/>
    <cellStyle name="40% - Accent6 2" xfId="12"/>
    <cellStyle name="60% - Accent1 2" xfId="13"/>
    <cellStyle name="60% - Accent2 2" xfId="14"/>
    <cellStyle name="60% - Accent3 2" xfId="15"/>
    <cellStyle name="60% - Accent4 2" xfId="16"/>
    <cellStyle name="60% - Accent5 2" xfId="17"/>
    <cellStyle name="60% - Accent6 2" xfId="18"/>
    <cellStyle name="Accent1 2" xfId="19"/>
    <cellStyle name="Accent2 2" xfId="20"/>
    <cellStyle name="Accent3 2" xfId="21"/>
    <cellStyle name="Accent4 2" xfId="22"/>
    <cellStyle name="Accent5 2" xfId="23"/>
    <cellStyle name="Accent6 2" xfId="24"/>
    <cellStyle name="Bad 2" xfId="25"/>
    <cellStyle name="Calculation 2" xfId="26"/>
    <cellStyle name="Check Cell 2" xfId="27"/>
    <cellStyle name="Comma 2" xfId="28"/>
    <cellStyle name="Comma 2 2" xfId="29"/>
    <cellStyle name="Comma 3" xfId="30"/>
    <cellStyle name="Explanatory Text 2" xfId="31"/>
    <cellStyle name="Good 2" xfId="32"/>
    <cellStyle name="Heading 1 2" xfId="33"/>
    <cellStyle name="Heading 2 2" xfId="34"/>
    <cellStyle name="Heading 3 2" xfId="35"/>
    <cellStyle name="Heading 4 2" xfId="36"/>
    <cellStyle name="Hyperlink 2" xfId="37"/>
    <cellStyle name="Hyperlink 3" xfId="38"/>
    <cellStyle name="Input 2" xfId="39"/>
    <cellStyle name="Linked Cell 2" xfId="40"/>
    <cellStyle name="Neutral 2" xfId="41"/>
    <cellStyle name="Normal" xfId="0" builtinId="0"/>
    <cellStyle name="Normal 168 2" xfId="42"/>
    <cellStyle name="Normal 168 3" xfId="43"/>
    <cellStyle name="Normal 169 2" xfId="44"/>
    <cellStyle name="Normal 169 3" xfId="45"/>
    <cellStyle name="Normal 170 2" xfId="46"/>
    <cellStyle name="Normal 170 3" xfId="47"/>
    <cellStyle name="Normal 171 2" xfId="48"/>
    <cellStyle name="Normal 171 3" xfId="49"/>
    <cellStyle name="Normal 172 2" xfId="50"/>
    <cellStyle name="Normal 172 3" xfId="51"/>
    <cellStyle name="Normal 173 2" xfId="52"/>
    <cellStyle name="Normal 173 3" xfId="53"/>
    <cellStyle name="Normal 174 2" xfId="54"/>
    <cellStyle name="Normal 174 3" xfId="55"/>
    <cellStyle name="Normal 175 2" xfId="56"/>
    <cellStyle name="Normal 175 3" xfId="57"/>
    <cellStyle name="Normal 176 2" xfId="58"/>
    <cellStyle name="Normal 176 3" xfId="59"/>
    <cellStyle name="Normal 177 2" xfId="60"/>
    <cellStyle name="Normal 177 3" xfId="61"/>
    <cellStyle name="Normal 178 2" xfId="62"/>
    <cellStyle name="Normal 178 3" xfId="63"/>
    <cellStyle name="Normal 179 2" xfId="64"/>
    <cellStyle name="Normal 179 3" xfId="65"/>
    <cellStyle name="Normal 2" xfId="66"/>
    <cellStyle name="Normal 2 2" xfId="67"/>
    <cellStyle name="Normal 2 3" xfId="68"/>
    <cellStyle name="Normal 3" xfId="69"/>
    <cellStyle name="Normal 3 2" xfId="70"/>
    <cellStyle name="Normal 4" xfId="71"/>
    <cellStyle name="Normal 5" xfId="72"/>
    <cellStyle name="Normal 58 2" xfId="73"/>
    <cellStyle name="Normal 58 3" xfId="74"/>
    <cellStyle name="Normal 8" xfId="75"/>
    <cellStyle name="Normal 83 2" xfId="76"/>
    <cellStyle name="Normal 83 3" xfId="77"/>
    <cellStyle name="Note 2" xfId="78"/>
    <cellStyle name="Output 2" xfId="79"/>
    <cellStyle name="Percent 2" xfId="80"/>
    <cellStyle name="Percent 3" xfId="81"/>
    <cellStyle name="Title 2" xfId="82"/>
    <cellStyle name="Total 2" xfId="83"/>
    <cellStyle name="Warning Text 2" xfId="84"/>
  </cellStyles>
  <dxfs count="1">
    <dxf>
      <numFmt numFmtId="3" formatCode="#,##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" name="Picture 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5" name="Picture 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4" name="Picture 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6" name="Picture 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7" name="Picture 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8" name="Picture 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9" name="Picture 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0" name="Picture 9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1" name="Picture 10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2" name="Picture 1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3" name="Picture 1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4" name="Picture 1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" name="Picture 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151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3" name="Picture 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4" name="Picture 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151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5" name="Picture 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6" name="Picture 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151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7" name="Picture 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8" name="Picture 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151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9" name="Picture 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0" name="Picture 9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151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1" name="Picture 10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2" name="Picture 1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151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3" name="Picture 1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4" name="Picture 1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151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5" name="Picture 1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6" name="Picture 1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151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7" name="Picture 1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8" name="Picture 1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151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9" name="Picture 1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0" name="Picture 19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151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21" name="Picture 20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2" name="Picture 2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151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23" name="Picture 2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4" name="Picture 2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151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25" name="Picture 2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" name="Picture 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3" name="Picture 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4" name="Picture 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5" name="Picture 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6" name="Picture 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7" name="Picture 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8" name="Picture 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9" name="Picture 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0" name="Picture 9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1" name="Picture 10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2" name="Picture 1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3" name="Picture 1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" name="Picture 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3" name="Picture 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4" name="Picture 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5" name="Picture 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6" name="Picture 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7" name="Picture 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8" name="Picture 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9" name="Picture 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0" name="Picture 9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1" name="Picture 10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2" name="Picture 1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151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3" name="Picture 1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4" name="Picture 1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151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5" name="Picture 1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6" name="Picture 1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151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7" name="Picture 1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8" name="Picture 1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151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9" name="Picture 1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0" name="Picture 19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151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21" name="Picture 20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2" name="Picture 2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151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23" name="Picture 2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" name="Picture 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246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3" name="Picture 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4" name="Picture 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246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5" name="Picture 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6" name="Picture 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246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7" name="Picture 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8" name="Picture 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246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9" name="Picture 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0" name="Picture 9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246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1" name="Picture 10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2" name="Picture 1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246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3" name="Picture 1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4" name="Picture 1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246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5" name="Picture 1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6" name="Picture 1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246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7" name="Picture 1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8" name="Picture 1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246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9" name="Picture 1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0" name="Picture 19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246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21" name="Picture 20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2" name="Picture 2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246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23" name="Picture 2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" name="Picture 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3" name="Picture 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" name="Picture 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3" name="Picture 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4" name="Picture 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5" name="Picture 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6" name="Picture 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7" name="Picture 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8" name="Picture 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9" name="Picture 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" name="Picture 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3" name="Picture 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4" name="Picture 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5" name="Picture 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6" name="Picture 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7" name="Picture 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8" name="Picture 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9" name="Picture 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0" name="Picture 9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1" name="Picture 10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2" name="Picture 1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3" name="Picture 1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" name="Picture 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3" name="Picture 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4" name="Picture 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5" name="Picture 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6" name="Picture 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7" name="Picture 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8" name="Picture 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9" name="Picture 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0" name="Picture 9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1" name="Picture 10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2" name="Picture 1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3" name="Picture 1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4" name="Picture 1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5" name="Picture 1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6" name="Picture 1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7" name="Picture 1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8" name="Picture 1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9" name="Picture 1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0" name="Picture 19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21" name="Picture 20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2" name="Picture 2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23" name="Picture 2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" name="Picture 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3" name="Picture 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4" name="Picture 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5" name="Picture 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6" name="Picture 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7" name="Picture 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8" name="Picture 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9" name="Picture 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0" name="Picture 9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1" name="Picture 10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2" name="Picture 1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3" name="Picture 1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4" name="Picture 1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5" name="Picture 1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6" name="Picture 1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7" name="Picture 1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8" name="Picture 1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9" name="Picture 1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0" name="Picture 19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21" name="Picture 20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2" name="Picture 2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23" name="Picture 2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" name="Picture 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3" name="Picture 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4" name="Picture 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5" name="Picture 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6" name="Picture 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7" name="Picture 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8" name="Picture 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9" name="Picture 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0" name="Picture 9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1" name="Picture 10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2" name="Picture 1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3" name="Picture 1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4" name="Picture 1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5" name="Picture 1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6" name="Picture 1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7" name="Picture 1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8" name="Picture 1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9" name="Picture 1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0" name="Picture 19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21" name="Picture 20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2" name="Picture 2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23" name="Picture 2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" name="Picture 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3" name="Picture 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4" name="Picture 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5" name="Picture 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6" name="Picture 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7" name="Picture 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8" name="Picture 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9" name="Picture 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0" name="Picture 9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1" name="Picture 10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2" name="Picture 1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3" name="Picture 1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4" name="Picture 1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5" name="Picture 1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6" name="Picture 1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7" name="Picture 1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8" name="Picture 1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9" name="Picture 1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0" name="Picture 19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21" name="Picture 20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2" name="Picture 2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3428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23" name="Picture 2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553059" y="252295"/>
          <a:ext cx="52109" cy="43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" name="Picture 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532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3" name="Picture 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4" name="Picture 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532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5" name="Picture 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6" name="Picture 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532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7" name="Picture 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8" name="Picture 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532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9" name="Picture 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0" name="Picture 9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532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1" name="Picture 10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12" name="Picture 1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532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13" name="Picture 1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252295</xdr:rowOff>
    </xdr:from>
    <xdr:to>
      <xdr:col>4</xdr:col>
      <xdr:colOff>52109</xdr:colOff>
      <xdr:row>0</xdr:row>
      <xdr:rowOff>256620</xdr:rowOff>
    </xdr:to>
    <xdr:pic>
      <xdr:nvPicPr>
        <xdr:cNvPr id="2" name="Picture 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532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0</xdr:row>
      <xdr:rowOff>252295</xdr:rowOff>
    </xdr:from>
    <xdr:to>
      <xdr:col>4</xdr:col>
      <xdr:colOff>52109</xdr:colOff>
      <xdr:row>0</xdr:row>
      <xdr:rowOff>256620</xdr:rowOff>
    </xdr:to>
    <xdr:pic>
      <xdr:nvPicPr>
        <xdr:cNvPr id="3" name="Picture 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0</xdr:row>
      <xdr:rowOff>252295</xdr:rowOff>
    </xdr:from>
    <xdr:to>
      <xdr:col>4</xdr:col>
      <xdr:colOff>52109</xdr:colOff>
      <xdr:row>0</xdr:row>
      <xdr:rowOff>256620</xdr:rowOff>
    </xdr:to>
    <xdr:pic>
      <xdr:nvPicPr>
        <xdr:cNvPr id="4" name="Picture 3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532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0</xdr:row>
      <xdr:rowOff>252295</xdr:rowOff>
    </xdr:from>
    <xdr:to>
      <xdr:col>4</xdr:col>
      <xdr:colOff>52109</xdr:colOff>
      <xdr:row>0</xdr:row>
      <xdr:rowOff>256620</xdr:rowOff>
    </xdr:to>
    <xdr:pic>
      <xdr:nvPicPr>
        <xdr:cNvPr id="5" name="Picture 4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0</xdr:row>
      <xdr:rowOff>252295</xdr:rowOff>
    </xdr:from>
    <xdr:to>
      <xdr:col>4</xdr:col>
      <xdr:colOff>52109</xdr:colOff>
      <xdr:row>0</xdr:row>
      <xdr:rowOff>256620</xdr:rowOff>
    </xdr:to>
    <xdr:pic>
      <xdr:nvPicPr>
        <xdr:cNvPr id="6" name="Picture 5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532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0</xdr:row>
      <xdr:rowOff>252295</xdr:rowOff>
    </xdr:from>
    <xdr:to>
      <xdr:col>4</xdr:col>
      <xdr:colOff>52109</xdr:colOff>
      <xdr:row>0</xdr:row>
      <xdr:rowOff>256620</xdr:rowOff>
    </xdr:to>
    <xdr:pic>
      <xdr:nvPicPr>
        <xdr:cNvPr id="7" name="Picture 6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0</xdr:row>
      <xdr:rowOff>252295</xdr:rowOff>
    </xdr:from>
    <xdr:to>
      <xdr:col>4</xdr:col>
      <xdr:colOff>52109</xdr:colOff>
      <xdr:row>0</xdr:row>
      <xdr:rowOff>256620</xdr:rowOff>
    </xdr:to>
    <xdr:pic>
      <xdr:nvPicPr>
        <xdr:cNvPr id="8" name="Picture 7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532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0</xdr:row>
      <xdr:rowOff>252295</xdr:rowOff>
    </xdr:from>
    <xdr:to>
      <xdr:col>4</xdr:col>
      <xdr:colOff>52109</xdr:colOff>
      <xdr:row>0</xdr:row>
      <xdr:rowOff>256620</xdr:rowOff>
    </xdr:to>
    <xdr:pic>
      <xdr:nvPicPr>
        <xdr:cNvPr id="9" name="Picture 8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0</xdr:row>
      <xdr:rowOff>252295</xdr:rowOff>
    </xdr:from>
    <xdr:to>
      <xdr:col>4</xdr:col>
      <xdr:colOff>52109</xdr:colOff>
      <xdr:row>0</xdr:row>
      <xdr:rowOff>256620</xdr:rowOff>
    </xdr:to>
    <xdr:pic>
      <xdr:nvPicPr>
        <xdr:cNvPr id="10" name="Picture 9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532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0</xdr:row>
      <xdr:rowOff>252295</xdr:rowOff>
    </xdr:from>
    <xdr:to>
      <xdr:col>4</xdr:col>
      <xdr:colOff>52109</xdr:colOff>
      <xdr:row>0</xdr:row>
      <xdr:rowOff>256620</xdr:rowOff>
    </xdr:to>
    <xdr:pic>
      <xdr:nvPicPr>
        <xdr:cNvPr id="11" name="Picture 10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0</xdr:row>
      <xdr:rowOff>252295</xdr:rowOff>
    </xdr:from>
    <xdr:to>
      <xdr:col>4</xdr:col>
      <xdr:colOff>52109</xdr:colOff>
      <xdr:row>0</xdr:row>
      <xdr:rowOff>256620</xdr:rowOff>
    </xdr:to>
    <xdr:pic>
      <xdr:nvPicPr>
        <xdr:cNvPr id="12" name="Picture 1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9532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0</xdr:row>
      <xdr:rowOff>252295</xdr:rowOff>
    </xdr:from>
    <xdr:to>
      <xdr:col>4</xdr:col>
      <xdr:colOff>52109</xdr:colOff>
      <xdr:row>0</xdr:row>
      <xdr:rowOff>256620</xdr:rowOff>
    </xdr:to>
    <xdr:pic>
      <xdr:nvPicPr>
        <xdr:cNvPr id="13" name="Picture 1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637034</xdr:colOff>
      <xdr:row>0</xdr:row>
      <xdr:rowOff>252295</xdr:rowOff>
    </xdr:from>
    <xdr:to>
      <xdr:col>8</xdr:col>
      <xdr:colOff>689143</xdr:colOff>
      <xdr:row>0</xdr:row>
      <xdr:rowOff>256620</xdr:rowOff>
    </xdr:to>
    <xdr:pic>
      <xdr:nvPicPr>
        <xdr:cNvPr id="2" name="Picture 1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24634" y="252295"/>
          <a:ext cx="52109" cy="4325"/>
        </a:xfrm>
        <a:prstGeom prst="rect">
          <a:avLst/>
        </a:prstGeom>
      </xdr:spPr>
    </xdr:pic>
    <xdr:clientData/>
  </xdr:twoCellAnchor>
  <xdr:twoCellAnchor editAs="oneCell">
    <xdr:from>
      <xdr:col>7</xdr:col>
      <xdr:colOff>637034</xdr:colOff>
      <xdr:row>0</xdr:row>
      <xdr:rowOff>252295</xdr:rowOff>
    </xdr:from>
    <xdr:to>
      <xdr:col>7</xdr:col>
      <xdr:colOff>689143</xdr:colOff>
      <xdr:row>0</xdr:row>
      <xdr:rowOff>256620</xdr:rowOff>
    </xdr:to>
    <xdr:pic>
      <xdr:nvPicPr>
        <xdr:cNvPr id="3" name="Picture 2" descr="cpd_large -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943459" y="252295"/>
          <a:ext cx="52109" cy="432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e1" displayName="Table1" ref="B2:C10" totalsRowShown="0">
  <autoFilter ref="B2:C10"/>
  <tableColumns count="2">
    <tableColumn id="1" name="Vertical"/>
    <tableColumn id="2" name="Overall revenu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Q57"/>
  <sheetViews>
    <sheetView topLeftCell="A36" zoomScale="55" zoomScaleNormal="55" workbookViewId="0">
      <selection activeCell="A39" sqref="A39:K48"/>
    </sheetView>
  </sheetViews>
  <sheetFormatPr defaultRowHeight="15" x14ac:dyDescent="0.25"/>
  <cols>
    <col min="1" max="1" width="8.5703125" style="1" customWidth="1"/>
    <col min="2" max="2" width="53.140625" style="1" customWidth="1"/>
    <col min="3" max="3" width="34.42578125" style="1" customWidth="1"/>
    <col min="4" max="4" width="35.85546875" style="1" customWidth="1"/>
    <col min="5" max="5" width="19.5703125" style="1" customWidth="1"/>
    <col min="6" max="6" width="28.42578125" style="1" customWidth="1"/>
    <col min="7" max="7" width="20.5703125" style="1" customWidth="1"/>
    <col min="8" max="8" width="33.140625" style="1" customWidth="1"/>
    <col min="9" max="9" width="26.7109375" style="1" customWidth="1"/>
    <col min="10" max="10" width="25.85546875" style="1" customWidth="1"/>
    <col min="11" max="11" width="19.42578125" style="1" customWidth="1"/>
    <col min="12" max="16384" width="9.140625" style="1"/>
  </cols>
  <sheetData>
    <row r="1" spans="1:11" ht="108.75" customHeight="1" x14ac:dyDescent="0.25">
      <c r="A1" s="87" t="s">
        <v>185</v>
      </c>
      <c r="B1" s="88"/>
      <c r="C1" s="88"/>
      <c r="D1" s="88"/>
      <c r="E1" s="88"/>
      <c r="F1" s="88"/>
      <c r="G1" s="88"/>
      <c r="H1" s="88"/>
      <c r="I1" s="88"/>
      <c r="J1" s="88"/>
      <c r="K1" s="88"/>
    </row>
    <row r="2" spans="1:11" ht="60" customHeight="1" x14ac:dyDescent="0.25">
      <c r="A2" s="93" t="s">
        <v>88</v>
      </c>
      <c r="B2" s="94"/>
      <c r="C2" s="94"/>
      <c r="D2" s="94"/>
      <c r="E2" s="94"/>
      <c r="F2" s="94"/>
      <c r="G2" s="94"/>
      <c r="H2" s="94"/>
      <c r="I2" s="94"/>
      <c r="J2" s="94"/>
      <c r="K2" s="94"/>
    </row>
    <row r="3" spans="1:11" ht="15" customHeight="1" x14ac:dyDescent="0.25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</row>
    <row r="4" spans="1:11" ht="34.5" thickBot="1" x14ac:dyDescent="0.3">
      <c r="A4" s="89" t="s">
        <v>186</v>
      </c>
      <c r="B4" s="90"/>
      <c r="C4" s="90"/>
      <c r="D4" s="90"/>
      <c r="E4" s="90"/>
      <c r="F4" s="90"/>
      <c r="G4" s="90"/>
      <c r="H4" s="90"/>
      <c r="I4" s="90"/>
      <c r="J4" s="90"/>
      <c r="K4" s="90"/>
    </row>
    <row r="5" spans="1:11" ht="31.5" x14ac:dyDescent="0.25">
      <c r="A5" s="5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7" t="s">
        <v>28</v>
      </c>
      <c r="G5" s="6" t="s">
        <v>5</v>
      </c>
      <c r="H5" s="6" t="s">
        <v>7</v>
      </c>
      <c r="I5" s="6" t="s">
        <v>6</v>
      </c>
      <c r="J5" s="6" t="s">
        <v>201</v>
      </c>
      <c r="K5" s="6" t="s">
        <v>16</v>
      </c>
    </row>
    <row r="6" spans="1:11" s="18" customFormat="1" ht="56.25" x14ac:dyDescent="0.25">
      <c r="A6" s="9">
        <v>1</v>
      </c>
      <c r="B6" s="20" t="s">
        <v>198</v>
      </c>
      <c r="C6" s="10" t="s">
        <v>195</v>
      </c>
      <c r="D6" s="10" t="s">
        <v>9</v>
      </c>
      <c r="E6" s="10" t="s">
        <v>10</v>
      </c>
      <c r="F6" s="10" t="s">
        <v>12</v>
      </c>
      <c r="G6" s="10" t="s">
        <v>23</v>
      </c>
      <c r="H6" s="12" t="s">
        <v>29</v>
      </c>
      <c r="I6" s="13">
        <v>11025</v>
      </c>
      <c r="J6" s="13">
        <v>10</v>
      </c>
      <c r="K6" s="13">
        <f>I6*J6</f>
        <v>110250</v>
      </c>
    </row>
    <row r="7" spans="1:11" s="18" customFormat="1" ht="18.75" x14ac:dyDescent="0.25">
      <c r="A7" s="9">
        <v>2</v>
      </c>
      <c r="B7" s="20" t="s">
        <v>156</v>
      </c>
      <c r="C7" s="10" t="s">
        <v>196</v>
      </c>
      <c r="D7" s="11" t="s">
        <v>25</v>
      </c>
      <c r="E7" s="10" t="s">
        <v>10</v>
      </c>
      <c r="F7" s="10" t="s">
        <v>12</v>
      </c>
      <c r="G7" s="10" t="s">
        <v>202</v>
      </c>
      <c r="H7" s="12" t="s">
        <v>105</v>
      </c>
      <c r="I7" s="13">
        <v>1575</v>
      </c>
      <c r="J7" s="13">
        <v>10</v>
      </c>
      <c r="K7" s="13">
        <f t="shared" ref="K7:K9" si="0">I7*J7</f>
        <v>15750</v>
      </c>
    </row>
    <row r="8" spans="1:11" s="18" customFormat="1" ht="18.75" x14ac:dyDescent="0.25">
      <c r="A8" s="9">
        <v>3</v>
      </c>
      <c r="B8" s="20" t="s">
        <v>157</v>
      </c>
      <c r="C8" s="10" t="s">
        <v>196</v>
      </c>
      <c r="D8" s="11" t="s">
        <v>25</v>
      </c>
      <c r="E8" s="10" t="s">
        <v>10</v>
      </c>
      <c r="F8" s="10" t="s">
        <v>12</v>
      </c>
      <c r="G8" s="10" t="s">
        <v>202</v>
      </c>
      <c r="H8" s="12" t="s">
        <v>105</v>
      </c>
      <c r="I8" s="13">
        <v>1890</v>
      </c>
      <c r="J8" s="13">
        <v>10</v>
      </c>
      <c r="K8" s="13">
        <f t="shared" si="0"/>
        <v>18900</v>
      </c>
    </row>
    <row r="9" spans="1:11" s="18" customFormat="1" ht="18.75" x14ac:dyDescent="0.25">
      <c r="A9" s="9">
        <v>4</v>
      </c>
      <c r="B9" s="20" t="s">
        <v>158</v>
      </c>
      <c r="C9" s="10" t="s">
        <v>196</v>
      </c>
      <c r="D9" s="11" t="s">
        <v>25</v>
      </c>
      <c r="E9" s="10" t="s">
        <v>10</v>
      </c>
      <c r="F9" s="10" t="s">
        <v>12</v>
      </c>
      <c r="G9" s="10" t="s">
        <v>202</v>
      </c>
      <c r="H9" s="12" t="s">
        <v>105</v>
      </c>
      <c r="I9" s="13">
        <v>2415</v>
      </c>
      <c r="J9" s="13">
        <v>10</v>
      </c>
      <c r="K9" s="13">
        <f t="shared" si="0"/>
        <v>24150</v>
      </c>
    </row>
    <row r="10" spans="1:11" ht="34.5" thickBot="1" x14ac:dyDescent="0.3">
      <c r="A10" s="89" t="s">
        <v>187</v>
      </c>
      <c r="B10" s="90"/>
      <c r="C10" s="90"/>
      <c r="D10" s="90"/>
      <c r="E10" s="90"/>
      <c r="F10" s="90"/>
      <c r="G10" s="90"/>
      <c r="H10" s="90"/>
      <c r="I10" s="90"/>
      <c r="J10" s="90"/>
      <c r="K10" s="90"/>
    </row>
    <row r="11" spans="1:11" ht="31.5" x14ac:dyDescent="0.25">
      <c r="A11" s="5" t="s">
        <v>0</v>
      </c>
      <c r="B11" s="6" t="s">
        <v>1</v>
      </c>
      <c r="C11" s="6" t="s">
        <v>2</v>
      </c>
      <c r="D11" s="6" t="s">
        <v>3</v>
      </c>
      <c r="E11" s="6" t="s">
        <v>4</v>
      </c>
      <c r="F11" s="7" t="s">
        <v>28</v>
      </c>
      <c r="G11" s="6" t="s">
        <v>5</v>
      </c>
      <c r="H11" s="6" t="s">
        <v>7</v>
      </c>
      <c r="I11" s="6" t="s">
        <v>6</v>
      </c>
      <c r="J11" s="6" t="s">
        <v>201</v>
      </c>
      <c r="K11" s="6" t="s">
        <v>16</v>
      </c>
    </row>
    <row r="12" spans="1:11" s="18" customFormat="1" ht="18.75" x14ac:dyDescent="0.25">
      <c r="A12" s="9">
        <v>1</v>
      </c>
      <c r="B12" s="20" t="s">
        <v>13</v>
      </c>
      <c r="C12" s="10" t="s">
        <v>197</v>
      </c>
      <c r="D12" s="11" t="s">
        <v>60</v>
      </c>
      <c r="E12" s="10" t="s">
        <v>10</v>
      </c>
      <c r="F12" s="10" t="s">
        <v>12</v>
      </c>
      <c r="G12" s="10" t="s">
        <v>202</v>
      </c>
      <c r="H12" s="12" t="s">
        <v>29</v>
      </c>
      <c r="I12" s="13">
        <v>4830</v>
      </c>
      <c r="J12" s="27">
        <v>10</v>
      </c>
      <c r="K12" s="13">
        <f>J12*I12</f>
        <v>48300</v>
      </c>
    </row>
    <row r="13" spans="1:11" s="18" customFormat="1" ht="37.5" x14ac:dyDescent="0.25">
      <c r="A13" s="9">
        <v>2</v>
      </c>
      <c r="B13" s="20" t="s">
        <v>65</v>
      </c>
      <c r="C13" s="10" t="s">
        <v>199</v>
      </c>
      <c r="D13" s="10" t="s">
        <v>25</v>
      </c>
      <c r="E13" s="10" t="s">
        <v>68</v>
      </c>
      <c r="F13" s="10" t="s">
        <v>67</v>
      </c>
      <c r="G13" s="10" t="s">
        <v>202</v>
      </c>
      <c r="H13" s="12" t="s">
        <v>105</v>
      </c>
      <c r="I13" s="13">
        <v>2100</v>
      </c>
      <c r="J13" s="13">
        <v>10</v>
      </c>
      <c r="K13" s="13">
        <f>J13*I13</f>
        <v>21000</v>
      </c>
    </row>
    <row r="14" spans="1:11" ht="34.5" thickBot="1" x14ac:dyDescent="0.3">
      <c r="A14" s="91" t="s">
        <v>188</v>
      </c>
      <c r="B14" s="92"/>
      <c r="C14" s="92"/>
      <c r="D14" s="92"/>
      <c r="E14" s="92"/>
      <c r="F14" s="92"/>
      <c r="G14" s="92"/>
      <c r="H14" s="92"/>
      <c r="I14" s="92"/>
      <c r="J14" s="92"/>
      <c r="K14" s="92"/>
    </row>
    <row r="15" spans="1:11" ht="31.5" x14ac:dyDescent="0.25">
      <c r="A15" s="5" t="s">
        <v>0</v>
      </c>
      <c r="B15" s="6" t="s">
        <v>1</v>
      </c>
      <c r="C15" s="6" t="s">
        <v>2</v>
      </c>
      <c r="D15" s="6" t="s">
        <v>3</v>
      </c>
      <c r="E15" s="6" t="s">
        <v>4</v>
      </c>
      <c r="F15" s="7" t="s">
        <v>28</v>
      </c>
      <c r="G15" s="6" t="s">
        <v>5</v>
      </c>
      <c r="H15" s="6" t="s">
        <v>7</v>
      </c>
      <c r="I15" s="6" t="s">
        <v>6</v>
      </c>
      <c r="J15" s="6" t="s">
        <v>201</v>
      </c>
      <c r="K15" s="6" t="s">
        <v>16</v>
      </c>
    </row>
    <row r="16" spans="1:11" ht="18.75" x14ac:dyDescent="0.25">
      <c r="A16" s="46"/>
      <c r="B16" s="49"/>
      <c r="C16" s="47"/>
      <c r="D16" s="47"/>
      <c r="E16" s="47"/>
      <c r="F16" s="48"/>
      <c r="G16" s="47"/>
      <c r="H16" s="47"/>
      <c r="I16" s="47"/>
      <c r="J16" s="47"/>
      <c r="K16" s="47"/>
    </row>
    <row r="17" spans="1:11" ht="37.5" x14ac:dyDescent="0.25">
      <c r="A17" s="9">
        <v>1</v>
      </c>
      <c r="B17" s="45" t="s">
        <v>89</v>
      </c>
      <c r="C17" s="10" t="s">
        <v>203</v>
      </c>
      <c r="D17" s="28" t="s">
        <v>204</v>
      </c>
      <c r="E17" s="12" t="s">
        <v>10</v>
      </c>
      <c r="F17" s="12" t="s">
        <v>145</v>
      </c>
      <c r="G17" s="10" t="s">
        <v>202</v>
      </c>
      <c r="H17" s="12" t="s">
        <v>29</v>
      </c>
      <c r="I17" s="13">
        <v>4200</v>
      </c>
      <c r="J17" s="13">
        <v>7</v>
      </c>
      <c r="K17" s="13">
        <f>I17*J17</f>
        <v>29400</v>
      </c>
    </row>
    <row r="18" spans="1:11" s="18" customFormat="1" ht="37.5" x14ac:dyDescent="0.25">
      <c r="A18" s="9">
        <v>2</v>
      </c>
      <c r="B18" s="20" t="s">
        <v>57</v>
      </c>
      <c r="C18" s="10" t="s">
        <v>205</v>
      </c>
      <c r="D18" s="28">
        <v>44161</v>
      </c>
      <c r="E18" s="10" t="s">
        <v>10</v>
      </c>
      <c r="F18" s="10" t="s">
        <v>200</v>
      </c>
      <c r="G18" s="10" t="s">
        <v>202</v>
      </c>
      <c r="H18" s="12" t="s">
        <v>29</v>
      </c>
      <c r="I18" s="13">
        <v>2625</v>
      </c>
      <c r="J18" s="27">
        <v>5</v>
      </c>
      <c r="K18" s="13">
        <f>I18*J18</f>
        <v>13125</v>
      </c>
    </row>
    <row r="19" spans="1:11" ht="33" customHeight="1" thickBot="1" x14ac:dyDescent="0.3">
      <c r="A19" s="89" t="s">
        <v>189</v>
      </c>
      <c r="B19" s="90"/>
      <c r="C19" s="90"/>
      <c r="D19" s="90"/>
      <c r="E19" s="90"/>
      <c r="F19" s="90"/>
      <c r="G19" s="90"/>
      <c r="H19" s="90"/>
      <c r="I19" s="90"/>
      <c r="J19" s="90"/>
      <c r="K19" s="90"/>
    </row>
    <row r="20" spans="1:11" ht="31.5" x14ac:dyDescent="0.25">
      <c r="A20" s="5" t="s">
        <v>0</v>
      </c>
      <c r="B20" s="6" t="s">
        <v>1</v>
      </c>
      <c r="C20" s="6" t="s">
        <v>2</v>
      </c>
      <c r="D20" s="6" t="s">
        <v>3</v>
      </c>
      <c r="E20" s="6" t="s">
        <v>4</v>
      </c>
      <c r="F20" s="7" t="s">
        <v>28</v>
      </c>
      <c r="G20" s="6" t="s">
        <v>5</v>
      </c>
      <c r="H20" s="6" t="s">
        <v>7</v>
      </c>
      <c r="I20" s="6" t="s">
        <v>6</v>
      </c>
      <c r="J20" s="6" t="s">
        <v>201</v>
      </c>
      <c r="K20" s="6" t="s">
        <v>16</v>
      </c>
    </row>
    <row r="21" spans="1:11" ht="18.75" x14ac:dyDescent="0.25">
      <c r="A21" s="9">
        <v>1</v>
      </c>
      <c r="B21" s="20" t="s">
        <v>156</v>
      </c>
      <c r="C21" s="10" t="s">
        <v>206</v>
      </c>
      <c r="D21" s="10" t="s">
        <v>207</v>
      </c>
      <c r="E21" s="10" t="s">
        <v>10</v>
      </c>
      <c r="F21" s="10" t="s">
        <v>12</v>
      </c>
      <c r="G21" s="10" t="s">
        <v>202</v>
      </c>
      <c r="H21" s="12" t="s">
        <v>105</v>
      </c>
      <c r="I21" s="13">
        <v>1575</v>
      </c>
      <c r="J21" s="13">
        <v>10</v>
      </c>
      <c r="K21" s="13">
        <f>I21*J21</f>
        <v>15750</v>
      </c>
    </row>
    <row r="22" spans="1:11" ht="18.75" x14ac:dyDescent="0.25">
      <c r="A22" s="9">
        <v>2</v>
      </c>
      <c r="B22" s="20" t="s">
        <v>157</v>
      </c>
      <c r="C22" s="10" t="s">
        <v>206</v>
      </c>
      <c r="D22" s="10" t="s">
        <v>70</v>
      </c>
      <c r="E22" s="10" t="s">
        <v>10</v>
      </c>
      <c r="F22" s="10" t="s">
        <v>12</v>
      </c>
      <c r="G22" s="10" t="s">
        <v>202</v>
      </c>
      <c r="H22" s="12" t="s">
        <v>105</v>
      </c>
      <c r="I22" s="13">
        <v>1890</v>
      </c>
      <c r="J22" s="13">
        <v>10</v>
      </c>
      <c r="K22" s="13">
        <f t="shared" ref="K22:K23" si="1">I22*J22</f>
        <v>18900</v>
      </c>
    </row>
    <row r="23" spans="1:11" ht="18.75" x14ac:dyDescent="0.25">
      <c r="A23" s="9">
        <v>3</v>
      </c>
      <c r="B23" s="20" t="s">
        <v>158</v>
      </c>
      <c r="C23" s="10" t="s">
        <v>206</v>
      </c>
      <c r="D23" s="10" t="s">
        <v>208</v>
      </c>
      <c r="E23" s="10" t="s">
        <v>10</v>
      </c>
      <c r="F23" s="10" t="s">
        <v>12</v>
      </c>
      <c r="G23" s="10" t="s">
        <v>202</v>
      </c>
      <c r="H23" s="12" t="s">
        <v>105</v>
      </c>
      <c r="I23" s="13">
        <v>2415</v>
      </c>
      <c r="J23" s="13">
        <v>10</v>
      </c>
      <c r="K23" s="13">
        <f t="shared" si="1"/>
        <v>24150</v>
      </c>
    </row>
    <row r="24" spans="1:11" ht="24.75" customHeight="1" thickBot="1" x14ac:dyDescent="0.3">
      <c r="A24" s="89" t="s">
        <v>190</v>
      </c>
      <c r="B24" s="90"/>
      <c r="C24" s="90"/>
      <c r="D24" s="90"/>
      <c r="E24" s="90"/>
      <c r="F24" s="90"/>
      <c r="G24" s="90"/>
      <c r="H24" s="90"/>
      <c r="I24" s="90"/>
      <c r="J24" s="90"/>
      <c r="K24" s="90"/>
    </row>
    <row r="25" spans="1:11" ht="31.5" x14ac:dyDescent="0.25">
      <c r="A25" s="5" t="s">
        <v>0</v>
      </c>
      <c r="B25" s="6" t="s">
        <v>1</v>
      </c>
      <c r="C25" s="6" t="s">
        <v>2</v>
      </c>
      <c r="D25" s="6" t="s">
        <v>3</v>
      </c>
      <c r="E25" s="6" t="s">
        <v>4</v>
      </c>
      <c r="F25" s="7" t="s">
        <v>28</v>
      </c>
      <c r="G25" s="6" t="s">
        <v>5</v>
      </c>
      <c r="H25" s="6" t="s">
        <v>7</v>
      </c>
      <c r="I25" s="6" t="s">
        <v>6</v>
      </c>
      <c r="J25" s="6" t="s">
        <v>201</v>
      </c>
      <c r="K25" s="6" t="s">
        <v>16</v>
      </c>
    </row>
    <row r="26" spans="1:11" s="18" customFormat="1" ht="56.25" x14ac:dyDescent="0.25">
      <c r="A26" s="9">
        <v>1</v>
      </c>
      <c r="B26" s="20" t="s">
        <v>11</v>
      </c>
      <c r="C26" s="10" t="s">
        <v>209</v>
      </c>
      <c r="D26" s="10" t="s">
        <v>9</v>
      </c>
      <c r="E26" s="10" t="s">
        <v>10</v>
      </c>
      <c r="F26" s="10" t="s">
        <v>12</v>
      </c>
      <c r="G26" s="10" t="s">
        <v>23</v>
      </c>
      <c r="H26" s="12" t="s">
        <v>29</v>
      </c>
      <c r="I26" s="13">
        <v>11025</v>
      </c>
      <c r="J26" s="27">
        <v>5</v>
      </c>
      <c r="K26" s="13">
        <f>J26*10500</f>
        <v>52500</v>
      </c>
    </row>
    <row r="27" spans="1:11" s="18" customFormat="1" ht="53.25" customHeight="1" x14ac:dyDescent="0.25">
      <c r="A27" s="9">
        <v>2</v>
      </c>
      <c r="B27" s="20" t="s">
        <v>183</v>
      </c>
      <c r="C27" s="10" t="s">
        <v>149</v>
      </c>
      <c r="D27" s="10" t="s">
        <v>150</v>
      </c>
      <c r="E27" s="10" t="s">
        <v>10</v>
      </c>
      <c r="F27" s="10" t="s">
        <v>145</v>
      </c>
      <c r="G27" s="10" t="s">
        <v>151</v>
      </c>
      <c r="H27" s="12" t="s">
        <v>152</v>
      </c>
      <c r="I27" s="13">
        <v>2100</v>
      </c>
      <c r="J27" s="27">
        <v>5</v>
      </c>
      <c r="K27" s="13">
        <f>J27*I27</f>
        <v>10500</v>
      </c>
    </row>
    <row r="28" spans="1:11" ht="34.5" thickBot="1" x14ac:dyDescent="0.3">
      <c r="A28" s="89" t="s">
        <v>191</v>
      </c>
      <c r="B28" s="90"/>
      <c r="C28" s="90"/>
      <c r="D28" s="90"/>
      <c r="E28" s="90"/>
      <c r="F28" s="90"/>
      <c r="G28" s="90"/>
      <c r="H28" s="90"/>
      <c r="I28" s="90"/>
      <c r="J28" s="90"/>
      <c r="K28" s="90"/>
    </row>
    <row r="29" spans="1:11" ht="31.5" x14ac:dyDescent="0.25">
      <c r="A29" s="5" t="s">
        <v>0</v>
      </c>
      <c r="B29" s="6" t="s">
        <v>1</v>
      </c>
      <c r="C29" s="6" t="s">
        <v>2</v>
      </c>
      <c r="D29" s="6" t="s">
        <v>3</v>
      </c>
      <c r="E29" s="6" t="s">
        <v>4</v>
      </c>
      <c r="F29" s="7" t="s">
        <v>28</v>
      </c>
      <c r="G29" s="6" t="s">
        <v>5</v>
      </c>
      <c r="H29" s="6" t="s">
        <v>7</v>
      </c>
      <c r="I29" s="6" t="s">
        <v>6</v>
      </c>
      <c r="J29" s="6" t="s">
        <v>201</v>
      </c>
      <c r="K29" s="6" t="s">
        <v>16</v>
      </c>
    </row>
    <row r="30" spans="1:11" s="18" customFormat="1" ht="18.75" x14ac:dyDescent="0.25">
      <c r="A30" s="9">
        <v>3</v>
      </c>
      <c r="B30" s="20" t="s">
        <v>13</v>
      </c>
      <c r="C30" s="10" t="s">
        <v>210</v>
      </c>
      <c r="D30" s="11" t="s">
        <v>211</v>
      </c>
      <c r="E30" s="10" t="s">
        <v>10</v>
      </c>
      <c r="F30" s="10" t="s">
        <v>12</v>
      </c>
      <c r="G30" s="10" t="s">
        <v>202</v>
      </c>
      <c r="H30" s="12" t="s">
        <v>29</v>
      </c>
      <c r="I30" s="13">
        <v>4830</v>
      </c>
      <c r="J30" s="27">
        <v>5</v>
      </c>
      <c r="K30" s="13">
        <f>J30*I30</f>
        <v>24150</v>
      </c>
    </row>
    <row r="31" spans="1:11" s="18" customFormat="1" ht="37.5" x14ac:dyDescent="0.25">
      <c r="A31" s="9">
        <v>1</v>
      </c>
      <c r="B31" s="20" t="s">
        <v>65</v>
      </c>
      <c r="C31" s="10" t="s">
        <v>210</v>
      </c>
      <c r="D31" s="10" t="s">
        <v>70</v>
      </c>
      <c r="E31" s="10" t="s">
        <v>68</v>
      </c>
      <c r="F31" s="10" t="s">
        <v>67</v>
      </c>
      <c r="G31" s="10" t="s">
        <v>202</v>
      </c>
      <c r="H31" s="12" t="s">
        <v>105</v>
      </c>
      <c r="I31" s="13">
        <v>2100</v>
      </c>
      <c r="J31" s="13">
        <v>10</v>
      </c>
      <c r="K31" s="13">
        <f>J31*I31</f>
        <v>21000</v>
      </c>
    </row>
    <row r="32" spans="1:11" ht="34.5" thickBot="1" x14ac:dyDescent="0.3">
      <c r="A32" s="89" t="s">
        <v>192</v>
      </c>
      <c r="B32" s="90"/>
      <c r="C32" s="90"/>
      <c r="D32" s="90"/>
      <c r="E32" s="90"/>
      <c r="F32" s="90"/>
      <c r="G32" s="90"/>
      <c r="H32" s="90"/>
      <c r="I32" s="90"/>
      <c r="J32" s="90"/>
      <c r="K32" s="90"/>
    </row>
    <row r="33" spans="1:17" ht="31.5" x14ac:dyDescent="0.25">
      <c r="A33" s="5" t="s">
        <v>0</v>
      </c>
      <c r="B33" s="6" t="s">
        <v>1</v>
      </c>
      <c r="C33" s="6" t="s">
        <v>2</v>
      </c>
      <c r="D33" s="6" t="s">
        <v>3</v>
      </c>
      <c r="E33" s="6" t="s">
        <v>4</v>
      </c>
      <c r="F33" s="7" t="s">
        <v>28</v>
      </c>
      <c r="G33" s="6" t="s">
        <v>5</v>
      </c>
      <c r="H33" s="6" t="s">
        <v>7</v>
      </c>
      <c r="I33" s="6" t="s">
        <v>6</v>
      </c>
      <c r="J33" s="6" t="s">
        <v>201</v>
      </c>
      <c r="K33" s="6" t="s">
        <v>16</v>
      </c>
    </row>
    <row r="34" spans="1:17" s="18" customFormat="1" ht="37.5" x14ac:dyDescent="0.25">
      <c r="A34" s="9">
        <v>1</v>
      </c>
      <c r="B34" s="20" t="s">
        <v>61</v>
      </c>
      <c r="C34" s="10" t="s">
        <v>212</v>
      </c>
      <c r="D34" s="11">
        <v>45009</v>
      </c>
      <c r="E34" s="10" t="s">
        <v>10</v>
      </c>
      <c r="F34" s="10" t="s">
        <v>12</v>
      </c>
      <c r="G34" s="10" t="s">
        <v>202</v>
      </c>
      <c r="H34" s="12" t="s">
        <v>29</v>
      </c>
      <c r="I34" s="13">
        <v>2625</v>
      </c>
      <c r="J34" s="27">
        <v>5</v>
      </c>
      <c r="K34" s="13">
        <f>J34*I34</f>
        <v>13125</v>
      </c>
    </row>
    <row r="35" spans="1:17" s="18" customFormat="1" ht="18.75" x14ac:dyDescent="0.25">
      <c r="A35" s="9">
        <v>2</v>
      </c>
      <c r="B35" s="20" t="s">
        <v>156</v>
      </c>
      <c r="C35" s="10" t="s">
        <v>213</v>
      </c>
      <c r="D35" s="11" t="s">
        <v>27</v>
      </c>
      <c r="E35" s="10" t="s">
        <v>10</v>
      </c>
      <c r="F35" s="10" t="s">
        <v>12</v>
      </c>
      <c r="G35" s="10" t="s">
        <v>202</v>
      </c>
      <c r="H35" s="12" t="s">
        <v>105</v>
      </c>
      <c r="I35" s="13">
        <v>1575</v>
      </c>
      <c r="J35" s="13">
        <v>10</v>
      </c>
      <c r="K35" s="13">
        <f t="shared" ref="K35:K37" si="2">J35*1500</f>
        <v>15000</v>
      </c>
    </row>
    <row r="36" spans="1:17" s="18" customFormat="1" ht="18.75" x14ac:dyDescent="0.25">
      <c r="A36" s="9">
        <v>3</v>
      </c>
      <c r="B36" s="20" t="s">
        <v>157</v>
      </c>
      <c r="C36" s="10" t="s">
        <v>213</v>
      </c>
      <c r="D36" s="11" t="s">
        <v>71</v>
      </c>
      <c r="E36" s="10" t="s">
        <v>10</v>
      </c>
      <c r="F36" s="10" t="s">
        <v>12</v>
      </c>
      <c r="G36" s="10" t="s">
        <v>202</v>
      </c>
      <c r="H36" s="12" t="s">
        <v>105</v>
      </c>
      <c r="I36" s="13">
        <v>1890</v>
      </c>
      <c r="J36" s="13">
        <v>10</v>
      </c>
      <c r="K36" s="13">
        <f t="shared" si="2"/>
        <v>15000</v>
      </c>
    </row>
    <row r="37" spans="1:17" s="18" customFormat="1" ht="18.75" x14ac:dyDescent="0.25">
      <c r="A37" s="9">
        <v>4</v>
      </c>
      <c r="B37" s="20" t="s">
        <v>158</v>
      </c>
      <c r="C37" s="10" t="s">
        <v>213</v>
      </c>
      <c r="D37" s="11" t="s">
        <v>214</v>
      </c>
      <c r="E37" s="10" t="s">
        <v>10</v>
      </c>
      <c r="F37" s="10" t="s">
        <v>12</v>
      </c>
      <c r="G37" s="10" t="s">
        <v>202</v>
      </c>
      <c r="H37" s="12" t="s">
        <v>105</v>
      </c>
      <c r="I37" s="13">
        <v>2415</v>
      </c>
      <c r="J37" s="13">
        <v>5</v>
      </c>
      <c r="K37" s="13">
        <f t="shared" si="2"/>
        <v>7500</v>
      </c>
    </row>
    <row r="38" spans="1:17" s="18" customFormat="1" ht="18.75" x14ac:dyDescent="0.25">
      <c r="A38" s="9">
        <v>5</v>
      </c>
      <c r="B38" s="20" t="s">
        <v>184</v>
      </c>
      <c r="C38" s="50" t="s">
        <v>215</v>
      </c>
      <c r="D38" s="11" t="s">
        <v>153</v>
      </c>
      <c r="E38" s="10" t="s">
        <v>10</v>
      </c>
      <c r="F38" s="10" t="s">
        <v>145</v>
      </c>
      <c r="G38" s="10" t="s">
        <v>151</v>
      </c>
      <c r="H38" s="12" t="s">
        <v>152</v>
      </c>
      <c r="I38" s="13">
        <v>2100</v>
      </c>
      <c r="J38" s="27">
        <v>5</v>
      </c>
      <c r="K38" s="13">
        <v>10000</v>
      </c>
    </row>
    <row r="39" spans="1:17" ht="34.5" thickBot="1" x14ac:dyDescent="0.3">
      <c r="A39" s="89" t="s">
        <v>193</v>
      </c>
      <c r="B39" s="90"/>
      <c r="C39" s="90"/>
      <c r="D39" s="90"/>
      <c r="E39" s="90"/>
      <c r="F39" s="90"/>
      <c r="G39" s="90"/>
      <c r="H39" s="90"/>
      <c r="I39" s="90"/>
      <c r="J39" s="90"/>
      <c r="K39" s="90"/>
    </row>
    <row r="40" spans="1:17" ht="31.5" x14ac:dyDescent="0.25">
      <c r="A40" s="5" t="s">
        <v>0</v>
      </c>
      <c r="B40" s="6" t="s">
        <v>1</v>
      </c>
      <c r="C40" s="6" t="s">
        <v>2</v>
      </c>
      <c r="D40" s="6" t="s">
        <v>3</v>
      </c>
      <c r="E40" s="6" t="s">
        <v>4</v>
      </c>
      <c r="F40" s="7" t="s">
        <v>28</v>
      </c>
      <c r="G40" s="6" t="s">
        <v>5</v>
      </c>
      <c r="H40" s="6" t="s">
        <v>7</v>
      </c>
      <c r="I40" s="6" t="s">
        <v>6</v>
      </c>
      <c r="J40" s="6" t="s">
        <v>201</v>
      </c>
      <c r="K40" s="6" t="s">
        <v>16</v>
      </c>
    </row>
    <row r="41" spans="1:17" ht="37.5" x14ac:dyDescent="0.3">
      <c r="A41" s="53">
        <v>1</v>
      </c>
      <c r="B41" s="45" t="s">
        <v>89</v>
      </c>
      <c r="C41" s="54" t="s">
        <v>148</v>
      </c>
      <c r="D41" s="55" t="s">
        <v>71</v>
      </c>
      <c r="E41" s="56" t="s">
        <v>144</v>
      </c>
      <c r="F41" s="56" t="s">
        <v>145</v>
      </c>
      <c r="G41" s="54" t="s">
        <v>146</v>
      </c>
      <c r="H41" s="56" t="s">
        <v>147</v>
      </c>
      <c r="I41" s="57">
        <v>4200</v>
      </c>
      <c r="J41" s="57">
        <v>5</v>
      </c>
      <c r="K41" s="57">
        <f>J41*I41</f>
        <v>21000</v>
      </c>
      <c r="L41" s="62"/>
      <c r="M41" s="62"/>
      <c r="N41" s="62"/>
      <c r="O41" s="63"/>
      <c r="P41" s="63"/>
      <c r="Q41" s="63"/>
    </row>
    <row r="42" spans="1:17" s="18" customFormat="1" ht="37.5" x14ac:dyDescent="0.25">
      <c r="A42" s="9">
        <v>2</v>
      </c>
      <c r="B42" s="20" t="s">
        <v>65</v>
      </c>
      <c r="C42" s="10" t="s">
        <v>178</v>
      </c>
      <c r="D42" s="10" t="s">
        <v>71</v>
      </c>
      <c r="E42" s="10" t="s">
        <v>68</v>
      </c>
      <c r="F42" s="10" t="s">
        <v>67</v>
      </c>
      <c r="G42" s="10" t="s">
        <v>202</v>
      </c>
      <c r="H42" s="12" t="s">
        <v>105</v>
      </c>
      <c r="I42" s="13">
        <v>2100</v>
      </c>
      <c r="J42" s="13">
        <v>10</v>
      </c>
      <c r="K42" s="13">
        <f>J42*I42</f>
        <v>21000</v>
      </c>
    </row>
    <row r="43" spans="1:17" ht="34.5" thickBot="1" x14ac:dyDescent="0.3">
      <c r="A43" s="89" t="s">
        <v>194</v>
      </c>
      <c r="B43" s="90"/>
      <c r="C43" s="90"/>
      <c r="D43" s="90"/>
      <c r="E43" s="90"/>
      <c r="F43" s="90"/>
      <c r="G43" s="90"/>
      <c r="H43" s="90"/>
      <c r="I43" s="90"/>
      <c r="J43" s="90"/>
      <c r="K43" s="90"/>
    </row>
    <row r="44" spans="1:17" ht="31.5" x14ac:dyDescent="0.25">
      <c r="A44" s="5" t="s">
        <v>0</v>
      </c>
      <c r="B44" s="6" t="s">
        <v>1</v>
      </c>
      <c r="C44" s="6" t="s">
        <v>2</v>
      </c>
      <c r="D44" s="6" t="s">
        <v>3</v>
      </c>
      <c r="E44" s="6" t="s">
        <v>4</v>
      </c>
      <c r="F44" s="7" t="s">
        <v>28</v>
      </c>
      <c r="G44" s="6" t="s">
        <v>5</v>
      </c>
      <c r="H44" s="6" t="s">
        <v>7</v>
      </c>
      <c r="I44" s="6" t="s">
        <v>6</v>
      </c>
      <c r="J44" s="6" t="s">
        <v>201</v>
      </c>
      <c r="K44" s="6" t="s">
        <v>16</v>
      </c>
    </row>
    <row r="45" spans="1:17" s="18" customFormat="1" ht="18.75" x14ac:dyDescent="0.25">
      <c r="A45" s="9">
        <v>3</v>
      </c>
      <c r="B45" s="20" t="s">
        <v>13</v>
      </c>
      <c r="C45" s="10" t="s">
        <v>216</v>
      </c>
      <c r="D45" s="10" t="s">
        <v>218</v>
      </c>
      <c r="E45" s="10" t="s">
        <v>10</v>
      </c>
      <c r="F45" s="10" t="s">
        <v>12</v>
      </c>
      <c r="G45" s="10" t="s">
        <v>202</v>
      </c>
      <c r="H45" s="12" t="s">
        <v>29</v>
      </c>
      <c r="I45" s="13">
        <v>4830</v>
      </c>
      <c r="J45" s="27">
        <v>5</v>
      </c>
      <c r="K45" s="13">
        <f>I45*J45</f>
        <v>24150</v>
      </c>
    </row>
    <row r="46" spans="1:17" s="18" customFormat="1" ht="18.75" x14ac:dyDescent="0.25">
      <c r="A46" s="9">
        <v>1</v>
      </c>
      <c r="B46" s="20" t="s">
        <v>156</v>
      </c>
      <c r="C46" s="10" t="s">
        <v>217</v>
      </c>
      <c r="D46" s="11" t="s">
        <v>26</v>
      </c>
      <c r="E46" s="10" t="s">
        <v>10</v>
      </c>
      <c r="F46" s="10" t="s">
        <v>12</v>
      </c>
      <c r="G46" s="10" t="s">
        <v>202</v>
      </c>
      <c r="H46" s="12" t="s">
        <v>105</v>
      </c>
      <c r="I46" s="13">
        <v>1575</v>
      </c>
      <c r="J46" s="13">
        <v>10</v>
      </c>
      <c r="K46" s="13">
        <f>J46*1500</f>
        <v>15000</v>
      </c>
    </row>
    <row r="47" spans="1:17" s="18" customFormat="1" ht="18.75" x14ac:dyDescent="0.25">
      <c r="A47" s="9">
        <v>2</v>
      </c>
      <c r="B47" s="20" t="s">
        <v>157</v>
      </c>
      <c r="C47" s="10" t="s">
        <v>217</v>
      </c>
      <c r="D47" s="11" t="s">
        <v>26</v>
      </c>
      <c r="E47" s="10" t="s">
        <v>10</v>
      </c>
      <c r="F47" s="10" t="s">
        <v>12</v>
      </c>
      <c r="G47" s="10" t="s">
        <v>202</v>
      </c>
      <c r="H47" s="12" t="s">
        <v>105</v>
      </c>
      <c r="I47" s="13">
        <v>1890</v>
      </c>
      <c r="J47" s="13">
        <v>10</v>
      </c>
      <c r="K47" s="13">
        <f>J47*1800</f>
        <v>18000</v>
      </c>
    </row>
    <row r="48" spans="1:17" s="18" customFormat="1" ht="18.75" x14ac:dyDescent="0.25">
      <c r="A48" s="9">
        <v>3</v>
      </c>
      <c r="B48" s="20" t="s">
        <v>158</v>
      </c>
      <c r="C48" s="10" t="s">
        <v>217</v>
      </c>
      <c r="D48" s="11" t="s">
        <v>26</v>
      </c>
      <c r="E48" s="10" t="s">
        <v>10</v>
      </c>
      <c r="F48" s="10" t="s">
        <v>12</v>
      </c>
      <c r="G48" s="10" t="s">
        <v>202</v>
      </c>
      <c r="H48" s="12" t="s">
        <v>105</v>
      </c>
      <c r="I48" s="13">
        <v>2415</v>
      </c>
      <c r="J48" s="13">
        <v>5</v>
      </c>
      <c r="K48" s="13">
        <f>J48*2300</f>
        <v>11500</v>
      </c>
    </row>
    <row r="50" spans="8:11" x14ac:dyDescent="0.25">
      <c r="K50" s="22">
        <f>SUM(K6:K9,K12:K13,K17:K18,K21:K23,K26:K27,K30:K31,K34:K38,K41:K42,K45:K48)</f>
        <v>619100</v>
      </c>
    </row>
    <row r="57" spans="8:11" x14ac:dyDescent="0.25">
      <c r="H57" s="22"/>
    </row>
  </sheetData>
  <mergeCells count="11">
    <mergeCell ref="A24:K24"/>
    <mergeCell ref="A32:K32"/>
    <mergeCell ref="A19:K19"/>
    <mergeCell ref="A43:K43"/>
    <mergeCell ref="A39:K39"/>
    <mergeCell ref="A28:K28"/>
    <mergeCell ref="A1:K1"/>
    <mergeCell ref="A4:K4"/>
    <mergeCell ref="A14:K14"/>
    <mergeCell ref="A2:K2"/>
    <mergeCell ref="A10:K10"/>
  </mergeCells>
  <pageMargins left="0.5" right="0.45" top="0.5" bottom="0.5" header="0.3" footer="0.3"/>
  <pageSetup paperSize="9" scale="53" fitToHeight="0" orientation="landscape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N52"/>
  <sheetViews>
    <sheetView topLeftCell="A43" zoomScale="55" zoomScaleNormal="55" workbookViewId="0">
      <selection activeCell="A39" sqref="A39:K48"/>
    </sheetView>
  </sheetViews>
  <sheetFormatPr defaultRowHeight="15" x14ac:dyDescent="0.25"/>
  <cols>
    <col min="1" max="1" width="8.5703125" style="1" customWidth="1"/>
    <col min="2" max="2" width="53.140625" style="1" customWidth="1"/>
    <col min="3" max="3" width="34.42578125" style="1" customWidth="1"/>
    <col min="4" max="4" width="34.85546875" style="1" customWidth="1"/>
    <col min="5" max="5" width="19.5703125" style="1" customWidth="1"/>
    <col min="6" max="6" width="28.42578125" style="1" customWidth="1"/>
    <col min="7" max="7" width="20.5703125" style="1" customWidth="1"/>
    <col min="8" max="8" width="29.5703125" style="1" customWidth="1"/>
    <col min="9" max="9" width="26.7109375" style="1" customWidth="1"/>
    <col min="10" max="10" width="14.5703125" style="1" customWidth="1"/>
    <col min="11" max="11" width="21.140625" style="1" customWidth="1"/>
    <col min="12" max="12" width="15" style="1" customWidth="1"/>
    <col min="13" max="13" width="15.5703125" style="1" customWidth="1"/>
    <col min="14" max="14" width="30" style="1" bestFit="1" customWidth="1"/>
    <col min="15" max="16384" width="9.140625" style="1"/>
  </cols>
  <sheetData>
    <row r="1" spans="1:14" ht="108.75" customHeight="1" x14ac:dyDescent="0.25">
      <c r="A1" s="87" t="s">
        <v>143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</row>
    <row r="2" spans="1:14" x14ac:dyDescent="0.25">
      <c r="J2" s="22"/>
      <c r="K2" s="22"/>
    </row>
    <row r="3" spans="1:14" ht="33.75" x14ac:dyDescent="0.25">
      <c r="A3" s="93" t="s">
        <v>87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</row>
    <row r="6" spans="1:14" ht="15.75" customHeight="1" x14ac:dyDescent="0.35">
      <c r="A6" s="96"/>
      <c r="B6" s="96"/>
      <c r="C6" s="96"/>
      <c r="D6" s="96"/>
      <c r="E6" s="96"/>
      <c r="F6" s="96"/>
      <c r="G6" s="96"/>
      <c r="H6" s="96"/>
      <c r="I6" s="96"/>
      <c r="J6" s="39"/>
      <c r="K6" s="3"/>
      <c r="L6" s="4"/>
      <c r="M6" s="4"/>
      <c r="N6" s="4"/>
    </row>
    <row r="7" spans="1:14" ht="34.5" thickBot="1" x14ac:dyDescent="0.3">
      <c r="A7" s="89" t="s">
        <v>186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</row>
    <row r="8" spans="1:14" ht="37.5" x14ac:dyDescent="0.25">
      <c r="A8" s="29" t="s">
        <v>0</v>
      </c>
      <c r="B8" s="29" t="s">
        <v>1</v>
      </c>
      <c r="C8" s="29" t="s">
        <v>2</v>
      </c>
      <c r="D8" s="29" t="s">
        <v>3</v>
      </c>
      <c r="E8" s="6" t="s">
        <v>4</v>
      </c>
      <c r="F8" s="7" t="s">
        <v>28</v>
      </c>
      <c r="G8" s="6" t="s">
        <v>5</v>
      </c>
      <c r="H8" s="6" t="s">
        <v>7</v>
      </c>
      <c r="I8" s="6" t="s">
        <v>6</v>
      </c>
      <c r="J8" s="6" t="s">
        <v>140</v>
      </c>
      <c r="K8" s="6" t="s">
        <v>16</v>
      </c>
      <c r="L8" s="6" t="s">
        <v>17</v>
      </c>
      <c r="M8" s="6" t="s">
        <v>18</v>
      </c>
      <c r="N8" s="8" t="s">
        <v>19</v>
      </c>
    </row>
    <row r="9" spans="1:14" s="18" customFormat="1" ht="35.25" customHeight="1" x14ac:dyDescent="0.25">
      <c r="A9" s="9">
        <v>1</v>
      </c>
      <c r="B9" s="58" t="s">
        <v>231</v>
      </c>
      <c r="C9" s="58" t="s">
        <v>232</v>
      </c>
      <c r="D9" s="59" t="s">
        <v>233</v>
      </c>
      <c r="E9" s="58" t="s">
        <v>10</v>
      </c>
      <c r="F9" s="58" t="s">
        <v>234</v>
      </c>
      <c r="G9" s="58" t="s">
        <v>235</v>
      </c>
      <c r="H9" s="58" t="s">
        <v>236</v>
      </c>
      <c r="I9" s="61">
        <v>555</v>
      </c>
      <c r="J9" s="58">
        <v>10</v>
      </c>
      <c r="K9" s="58">
        <f>I9*J9</f>
        <v>5550</v>
      </c>
      <c r="L9" s="58" t="s">
        <v>20</v>
      </c>
      <c r="M9" s="58" t="s">
        <v>21</v>
      </c>
      <c r="N9" s="58" t="s">
        <v>237</v>
      </c>
    </row>
    <row r="10" spans="1:14" ht="13.5" customHeight="1" x14ac:dyDescent="0.35">
      <c r="A10" s="95"/>
      <c r="B10" s="95"/>
      <c r="C10" s="95"/>
      <c r="D10" s="95"/>
      <c r="E10" s="95"/>
      <c r="F10" s="95"/>
      <c r="G10" s="95"/>
      <c r="H10" s="95"/>
      <c r="I10" s="95"/>
      <c r="J10" s="38"/>
      <c r="K10" s="16"/>
      <c r="L10" s="17"/>
      <c r="M10" s="17"/>
      <c r="N10" s="17"/>
    </row>
    <row r="11" spans="1:14" ht="34.5" thickBot="1" x14ac:dyDescent="0.3">
      <c r="A11" s="89" t="s">
        <v>187</v>
      </c>
      <c r="B11" s="90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</row>
    <row r="12" spans="1:14" ht="37.5" x14ac:dyDescent="0.25">
      <c r="A12" s="5" t="s">
        <v>0</v>
      </c>
      <c r="B12" s="6" t="s">
        <v>1</v>
      </c>
      <c r="C12" s="6" t="s">
        <v>2</v>
      </c>
      <c r="D12" s="6" t="s">
        <v>3</v>
      </c>
      <c r="E12" s="6" t="s">
        <v>4</v>
      </c>
      <c r="F12" s="7" t="s">
        <v>28</v>
      </c>
      <c r="G12" s="6" t="s">
        <v>5</v>
      </c>
      <c r="H12" s="6" t="s">
        <v>7</v>
      </c>
      <c r="I12" s="6" t="s">
        <v>6</v>
      </c>
      <c r="J12" s="6" t="s">
        <v>140</v>
      </c>
      <c r="K12" s="6" t="s">
        <v>16</v>
      </c>
      <c r="L12" s="6" t="s">
        <v>17</v>
      </c>
      <c r="M12" s="6" t="s">
        <v>18</v>
      </c>
      <c r="N12" s="8" t="s">
        <v>19</v>
      </c>
    </row>
    <row r="13" spans="1:14" s="18" customFormat="1" ht="37.5" x14ac:dyDescent="0.25">
      <c r="A13" s="9">
        <v>1</v>
      </c>
      <c r="B13" s="20" t="s">
        <v>32</v>
      </c>
      <c r="C13" s="10" t="s">
        <v>170</v>
      </c>
      <c r="D13" s="11">
        <v>44136</v>
      </c>
      <c r="E13" s="10" t="s">
        <v>10</v>
      </c>
      <c r="F13" s="10" t="s">
        <v>33</v>
      </c>
      <c r="G13" s="10" t="s">
        <v>34</v>
      </c>
      <c r="H13" s="12" t="s">
        <v>29</v>
      </c>
      <c r="I13" s="61">
        <v>2500</v>
      </c>
      <c r="J13" s="13">
        <v>10</v>
      </c>
      <c r="K13" s="13">
        <f>I13*J13</f>
        <v>25000</v>
      </c>
      <c r="L13" s="14" t="s">
        <v>20</v>
      </c>
      <c r="M13" s="14" t="s">
        <v>21</v>
      </c>
      <c r="N13" s="15" t="s">
        <v>169</v>
      </c>
    </row>
    <row r="14" spans="1:14" ht="13.5" customHeight="1" x14ac:dyDescent="0.35">
      <c r="A14" s="95"/>
      <c r="B14" s="95"/>
      <c r="C14" s="95"/>
      <c r="D14" s="95"/>
      <c r="E14" s="95"/>
      <c r="F14" s="95"/>
      <c r="G14" s="95"/>
      <c r="H14" s="95"/>
      <c r="I14" s="95"/>
      <c r="J14" s="38"/>
      <c r="K14" s="16"/>
      <c r="L14" s="17"/>
      <c r="M14" s="17"/>
      <c r="N14" s="17"/>
    </row>
    <row r="15" spans="1:14" ht="34.5" thickBot="1" x14ac:dyDescent="0.3">
      <c r="A15" s="89" t="s">
        <v>188</v>
      </c>
      <c r="B15" s="90"/>
      <c r="C15" s="90"/>
      <c r="D15" s="90"/>
      <c r="E15" s="90"/>
      <c r="F15" s="90"/>
      <c r="G15" s="90"/>
      <c r="H15" s="90"/>
      <c r="I15" s="90"/>
      <c r="J15" s="90"/>
      <c r="K15" s="90"/>
      <c r="L15" s="90"/>
      <c r="M15" s="90"/>
      <c r="N15" s="90"/>
    </row>
    <row r="16" spans="1:14" ht="37.5" x14ac:dyDescent="0.25">
      <c r="A16" s="5" t="s">
        <v>0</v>
      </c>
      <c r="B16" s="70" t="s">
        <v>1</v>
      </c>
      <c r="C16" s="70" t="s">
        <v>2</v>
      </c>
      <c r="D16" s="70" t="s">
        <v>3</v>
      </c>
      <c r="E16" s="70" t="s">
        <v>4</v>
      </c>
      <c r="F16" s="71" t="s">
        <v>28</v>
      </c>
      <c r="G16" s="70" t="s">
        <v>5</v>
      </c>
      <c r="H16" s="70" t="s">
        <v>7</v>
      </c>
      <c r="I16" s="70" t="s">
        <v>6</v>
      </c>
      <c r="J16" s="70" t="s">
        <v>140</v>
      </c>
      <c r="K16" s="70" t="s">
        <v>16</v>
      </c>
      <c r="L16" s="70" t="s">
        <v>17</v>
      </c>
      <c r="M16" s="70" t="s">
        <v>18</v>
      </c>
      <c r="N16" s="72" t="s">
        <v>19</v>
      </c>
    </row>
    <row r="17" spans="1:14" s="18" customFormat="1" ht="37.5" x14ac:dyDescent="0.25">
      <c r="A17" s="9">
        <v>1</v>
      </c>
      <c r="B17" s="64" t="s">
        <v>240</v>
      </c>
      <c r="C17" s="73" t="s">
        <v>244</v>
      </c>
      <c r="D17" s="74">
        <v>44891</v>
      </c>
      <c r="E17" s="58" t="s">
        <v>10</v>
      </c>
      <c r="F17" s="58" t="s">
        <v>33</v>
      </c>
      <c r="G17" s="58" t="s">
        <v>34</v>
      </c>
      <c r="H17" s="60" t="s">
        <v>29</v>
      </c>
      <c r="I17" s="61">
        <v>335</v>
      </c>
      <c r="J17" s="61">
        <v>10</v>
      </c>
      <c r="K17" s="61">
        <f>I17*J17</f>
        <v>3350</v>
      </c>
      <c r="L17" s="65" t="s">
        <v>20</v>
      </c>
      <c r="M17" s="65" t="s">
        <v>21</v>
      </c>
      <c r="N17" s="66" t="s">
        <v>91</v>
      </c>
    </row>
    <row r="18" spans="1:14" ht="12" customHeight="1" x14ac:dyDescent="0.35">
      <c r="A18" s="97"/>
      <c r="B18" s="98"/>
      <c r="C18" s="98"/>
      <c r="D18" s="98"/>
      <c r="E18" s="98"/>
      <c r="F18" s="98"/>
      <c r="G18" s="98"/>
      <c r="H18" s="98"/>
      <c r="I18" s="99"/>
      <c r="J18" s="38"/>
      <c r="K18" s="16"/>
      <c r="L18" s="17"/>
      <c r="M18" s="17"/>
      <c r="N18" s="17"/>
    </row>
    <row r="19" spans="1:14" ht="34.5" thickBot="1" x14ac:dyDescent="0.3">
      <c r="A19" s="91" t="s">
        <v>189</v>
      </c>
      <c r="B19" s="92"/>
      <c r="C19" s="92"/>
      <c r="D19" s="92"/>
      <c r="E19" s="92"/>
      <c r="F19" s="92"/>
      <c r="G19" s="92"/>
      <c r="H19" s="92"/>
      <c r="I19" s="92"/>
      <c r="J19" s="92"/>
      <c r="K19" s="92"/>
      <c r="L19" s="92"/>
      <c r="M19" s="92"/>
      <c r="N19" s="92"/>
    </row>
    <row r="20" spans="1:14" ht="37.5" x14ac:dyDescent="0.25">
      <c r="A20" s="5" t="s">
        <v>0</v>
      </c>
      <c r="B20" s="6" t="s">
        <v>1</v>
      </c>
      <c r="C20" s="6" t="s">
        <v>2</v>
      </c>
      <c r="D20" s="6" t="s">
        <v>3</v>
      </c>
      <c r="E20" s="6" t="s">
        <v>4</v>
      </c>
      <c r="F20" s="7" t="s">
        <v>28</v>
      </c>
      <c r="G20" s="6" t="s">
        <v>5</v>
      </c>
      <c r="H20" s="6" t="s">
        <v>7</v>
      </c>
      <c r="I20" s="6" t="s">
        <v>6</v>
      </c>
      <c r="J20" s="6" t="s">
        <v>140</v>
      </c>
      <c r="K20" s="6" t="s">
        <v>16</v>
      </c>
      <c r="L20" s="6" t="s">
        <v>17</v>
      </c>
      <c r="M20" s="6" t="s">
        <v>18</v>
      </c>
      <c r="N20" s="8" t="s">
        <v>19</v>
      </c>
    </row>
    <row r="21" spans="1:14" s="18" customFormat="1" ht="37.5" x14ac:dyDescent="0.25">
      <c r="A21" s="9">
        <v>1</v>
      </c>
      <c r="B21" s="64" t="s">
        <v>243</v>
      </c>
      <c r="C21" s="58" t="s">
        <v>171</v>
      </c>
      <c r="D21" s="59">
        <v>44189</v>
      </c>
      <c r="E21" s="58" t="s">
        <v>10</v>
      </c>
      <c r="F21" s="58" t="s">
        <v>33</v>
      </c>
      <c r="G21" s="58" t="s">
        <v>34</v>
      </c>
      <c r="H21" s="60" t="s">
        <v>29</v>
      </c>
      <c r="I21" s="61">
        <v>335</v>
      </c>
      <c r="J21" s="61">
        <v>10</v>
      </c>
      <c r="K21" s="61">
        <f>I21*J21</f>
        <v>3350</v>
      </c>
      <c r="L21" s="65" t="s">
        <v>20</v>
      </c>
      <c r="M21" s="65" t="s">
        <v>21</v>
      </c>
      <c r="N21" s="66" t="s">
        <v>91</v>
      </c>
    </row>
    <row r="22" spans="1:14" ht="9.75" customHeight="1" x14ac:dyDescent="0.35">
      <c r="A22" s="95"/>
      <c r="B22" s="95"/>
      <c r="C22" s="95"/>
      <c r="D22" s="95"/>
      <c r="E22" s="95"/>
      <c r="F22" s="95"/>
      <c r="G22" s="95"/>
      <c r="H22" s="95"/>
      <c r="I22" s="95"/>
      <c r="J22" s="38"/>
      <c r="K22" s="16"/>
      <c r="L22" s="17"/>
      <c r="M22" s="17"/>
      <c r="N22" s="17"/>
    </row>
    <row r="23" spans="1:14" ht="34.5" thickBot="1" x14ac:dyDescent="0.3">
      <c r="A23" s="89" t="s">
        <v>190</v>
      </c>
      <c r="B23" s="90"/>
      <c r="C23" s="90"/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90"/>
    </row>
    <row r="24" spans="1:14" ht="37.5" x14ac:dyDescent="0.25">
      <c r="A24" s="5" t="s">
        <v>0</v>
      </c>
      <c r="B24" s="6" t="s">
        <v>1</v>
      </c>
      <c r="C24" s="6" t="s">
        <v>2</v>
      </c>
      <c r="D24" s="6" t="s">
        <v>3</v>
      </c>
      <c r="E24" s="6" t="s">
        <v>4</v>
      </c>
      <c r="F24" s="7" t="s">
        <v>28</v>
      </c>
      <c r="G24" s="6" t="s">
        <v>5</v>
      </c>
      <c r="H24" s="6" t="s">
        <v>7</v>
      </c>
      <c r="I24" s="6" t="s">
        <v>6</v>
      </c>
      <c r="J24" s="6" t="s">
        <v>140</v>
      </c>
      <c r="K24" s="6" t="s">
        <v>16</v>
      </c>
      <c r="L24" s="6" t="s">
        <v>17</v>
      </c>
      <c r="M24" s="6" t="s">
        <v>18</v>
      </c>
      <c r="N24" s="8" t="s">
        <v>19</v>
      </c>
    </row>
    <row r="25" spans="1:14" s="18" customFormat="1" ht="37.5" x14ac:dyDescent="0.25">
      <c r="A25" s="9">
        <v>1</v>
      </c>
      <c r="B25" s="64" t="s">
        <v>240</v>
      </c>
      <c r="C25" s="58" t="s">
        <v>172</v>
      </c>
      <c r="D25" s="59">
        <v>44238</v>
      </c>
      <c r="E25" s="58" t="s">
        <v>10</v>
      </c>
      <c r="F25" s="58" t="s">
        <v>33</v>
      </c>
      <c r="G25" s="58" t="s">
        <v>34</v>
      </c>
      <c r="H25" s="60" t="s">
        <v>29</v>
      </c>
      <c r="I25" s="61">
        <v>335</v>
      </c>
      <c r="J25" s="61">
        <v>10</v>
      </c>
      <c r="K25" s="61">
        <f>I25*J25</f>
        <v>3350</v>
      </c>
      <c r="L25" s="65" t="s">
        <v>20</v>
      </c>
      <c r="M25" s="65" t="s">
        <v>21</v>
      </c>
      <c r="N25" s="66" t="s">
        <v>91</v>
      </c>
    </row>
    <row r="26" spans="1:14" ht="12" customHeight="1" x14ac:dyDescent="0.35">
      <c r="A26" s="95"/>
      <c r="B26" s="95"/>
      <c r="C26" s="95"/>
      <c r="D26" s="95"/>
      <c r="E26" s="95"/>
      <c r="F26" s="95"/>
      <c r="G26" s="95"/>
      <c r="H26" s="95"/>
      <c r="I26" s="95"/>
      <c r="J26" s="38"/>
      <c r="K26" s="38"/>
      <c r="L26" s="17"/>
      <c r="M26" s="17"/>
      <c r="N26" s="17"/>
    </row>
    <row r="27" spans="1:14" ht="34.5" thickBot="1" x14ac:dyDescent="0.3">
      <c r="A27" s="89" t="s">
        <v>191</v>
      </c>
      <c r="B27" s="90"/>
      <c r="C27" s="90"/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90"/>
    </row>
    <row r="28" spans="1:14" ht="37.5" x14ac:dyDescent="0.25">
      <c r="A28" s="5" t="s">
        <v>0</v>
      </c>
      <c r="B28" s="6" t="s">
        <v>1</v>
      </c>
      <c r="C28" s="6" t="s">
        <v>2</v>
      </c>
      <c r="D28" s="6" t="s">
        <v>3</v>
      </c>
      <c r="E28" s="6" t="s">
        <v>4</v>
      </c>
      <c r="F28" s="7" t="s">
        <v>28</v>
      </c>
      <c r="G28" s="6" t="s">
        <v>5</v>
      </c>
      <c r="H28" s="6" t="s">
        <v>7</v>
      </c>
      <c r="I28" s="6" t="s">
        <v>6</v>
      </c>
      <c r="J28" s="6" t="s">
        <v>140</v>
      </c>
      <c r="K28" s="6" t="s">
        <v>16</v>
      </c>
      <c r="L28" s="6" t="s">
        <v>17</v>
      </c>
      <c r="M28" s="6" t="s">
        <v>18</v>
      </c>
      <c r="N28" s="8" t="s">
        <v>19</v>
      </c>
    </row>
    <row r="29" spans="1:14" s="18" customFormat="1" ht="37.5" x14ac:dyDescent="0.25">
      <c r="A29" s="9">
        <v>1</v>
      </c>
      <c r="B29" s="20" t="s">
        <v>32</v>
      </c>
      <c r="C29" s="10" t="s">
        <v>173</v>
      </c>
      <c r="D29" s="11">
        <v>43886</v>
      </c>
      <c r="E29" s="10" t="s">
        <v>10</v>
      </c>
      <c r="F29" s="10" t="s">
        <v>33</v>
      </c>
      <c r="G29" s="10" t="s">
        <v>34</v>
      </c>
      <c r="H29" s="12" t="s">
        <v>29</v>
      </c>
      <c r="I29" s="61">
        <v>2500</v>
      </c>
      <c r="J29" s="13">
        <v>10</v>
      </c>
      <c r="K29" s="13">
        <f>I29*J29</f>
        <v>25000</v>
      </c>
      <c r="L29" s="14" t="s">
        <v>20</v>
      </c>
      <c r="M29" s="14" t="s">
        <v>21</v>
      </c>
      <c r="N29" s="15" t="s">
        <v>91</v>
      </c>
    </row>
    <row r="30" spans="1:14" s="18" customFormat="1" ht="37.5" x14ac:dyDescent="0.25">
      <c r="A30" s="9">
        <v>2</v>
      </c>
      <c r="B30" s="64" t="s">
        <v>240</v>
      </c>
      <c r="C30" s="58" t="s">
        <v>174</v>
      </c>
      <c r="D30" s="59">
        <v>43901</v>
      </c>
      <c r="E30" s="58" t="s">
        <v>10</v>
      </c>
      <c r="F30" s="58" t="s">
        <v>33</v>
      </c>
      <c r="G30" s="58" t="s">
        <v>34</v>
      </c>
      <c r="H30" s="60" t="s">
        <v>29</v>
      </c>
      <c r="I30" s="61">
        <v>335</v>
      </c>
      <c r="J30" s="61">
        <v>10</v>
      </c>
      <c r="K30" s="61">
        <f>I30*J30</f>
        <v>3350</v>
      </c>
      <c r="L30" s="65" t="s">
        <v>20</v>
      </c>
      <c r="M30" s="65" t="s">
        <v>21</v>
      </c>
      <c r="N30" s="66" t="s">
        <v>91</v>
      </c>
    </row>
    <row r="31" spans="1:14" ht="12" customHeight="1" x14ac:dyDescent="0.35">
      <c r="A31" s="95"/>
      <c r="B31" s="95"/>
      <c r="C31" s="95"/>
      <c r="D31" s="95"/>
      <c r="E31" s="95"/>
      <c r="F31" s="95"/>
      <c r="G31" s="95"/>
      <c r="H31" s="95"/>
      <c r="I31" s="95"/>
      <c r="J31" s="38"/>
      <c r="K31" s="38"/>
      <c r="L31" s="17"/>
      <c r="M31" s="17"/>
      <c r="N31" s="17"/>
    </row>
    <row r="32" spans="1:14" ht="34.5" thickBot="1" x14ac:dyDescent="0.3">
      <c r="A32" s="89" t="s">
        <v>192</v>
      </c>
      <c r="B32" s="90"/>
      <c r="C32" s="90"/>
      <c r="D32" s="90"/>
      <c r="E32" s="90"/>
      <c r="F32" s="90"/>
      <c r="G32" s="90"/>
      <c r="H32" s="90"/>
      <c r="I32" s="90"/>
      <c r="J32" s="90"/>
      <c r="K32" s="90"/>
      <c r="L32" s="90"/>
      <c r="M32" s="90"/>
      <c r="N32" s="90"/>
    </row>
    <row r="33" spans="1:14" ht="37.5" x14ac:dyDescent="0.25">
      <c r="A33" s="5" t="s">
        <v>0</v>
      </c>
      <c r="B33" s="6" t="s">
        <v>1</v>
      </c>
      <c r="C33" s="6" t="s">
        <v>2</v>
      </c>
      <c r="D33" s="6" t="s">
        <v>3</v>
      </c>
      <c r="E33" s="6" t="s">
        <v>4</v>
      </c>
      <c r="F33" s="7" t="s">
        <v>28</v>
      </c>
      <c r="G33" s="6" t="s">
        <v>5</v>
      </c>
      <c r="H33" s="6" t="s">
        <v>7</v>
      </c>
      <c r="I33" s="6" t="s">
        <v>6</v>
      </c>
      <c r="J33" s="6" t="s">
        <v>140</v>
      </c>
      <c r="K33" s="6" t="s">
        <v>16</v>
      </c>
      <c r="L33" s="6" t="s">
        <v>17</v>
      </c>
      <c r="M33" s="6" t="s">
        <v>18</v>
      </c>
      <c r="N33" s="8" t="s">
        <v>19</v>
      </c>
    </row>
    <row r="34" spans="1:14" s="18" customFormat="1" ht="37.5" x14ac:dyDescent="0.25">
      <c r="A34" s="9">
        <v>1</v>
      </c>
      <c r="B34" s="64" t="s">
        <v>241</v>
      </c>
      <c r="C34" s="58" t="s">
        <v>175</v>
      </c>
      <c r="D34" s="59">
        <v>43922</v>
      </c>
      <c r="E34" s="58" t="s">
        <v>10</v>
      </c>
      <c r="F34" s="58" t="s">
        <v>33</v>
      </c>
      <c r="G34" s="58" t="s">
        <v>34</v>
      </c>
      <c r="H34" s="60" t="s">
        <v>29</v>
      </c>
      <c r="I34" s="61">
        <v>335</v>
      </c>
      <c r="J34" s="61">
        <v>10</v>
      </c>
      <c r="K34" s="61">
        <f>I34*J34</f>
        <v>3350</v>
      </c>
      <c r="L34" s="65" t="s">
        <v>20</v>
      </c>
      <c r="M34" s="65" t="s">
        <v>21</v>
      </c>
      <c r="N34" s="66" t="s">
        <v>91</v>
      </c>
    </row>
    <row r="35" spans="1:14" ht="9.75" customHeight="1" x14ac:dyDescent="0.35">
      <c r="A35" s="95"/>
      <c r="B35" s="95"/>
      <c r="C35" s="95"/>
      <c r="D35" s="95"/>
      <c r="E35" s="95"/>
      <c r="F35" s="95"/>
      <c r="G35" s="95"/>
      <c r="H35" s="95"/>
      <c r="I35" s="95"/>
      <c r="J35" s="38"/>
      <c r="K35" s="38"/>
      <c r="L35" s="17"/>
      <c r="M35" s="17"/>
      <c r="N35" s="17"/>
    </row>
    <row r="36" spans="1:14" ht="34.5" thickBot="1" x14ac:dyDescent="0.3">
      <c r="A36" s="89" t="s">
        <v>219</v>
      </c>
      <c r="B36" s="90"/>
      <c r="C36" s="90"/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90"/>
    </row>
    <row r="37" spans="1:14" ht="37.5" x14ac:dyDescent="0.25">
      <c r="A37" s="5" t="s">
        <v>0</v>
      </c>
      <c r="B37" s="6" t="s">
        <v>1</v>
      </c>
      <c r="C37" s="6" t="s">
        <v>2</v>
      </c>
      <c r="D37" s="6" t="s">
        <v>3</v>
      </c>
      <c r="E37" s="6" t="s">
        <v>4</v>
      </c>
      <c r="F37" s="7" t="s">
        <v>28</v>
      </c>
      <c r="G37" s="6" t="s">
        <v>5</v>
      </c>
      <c r="H37" s="6" t="s">
        <v>7</v>
      </c>
      <c r="I37" s="6" t="s">
        <v>6</v>
      </c>
      <c r="J37" s="6" t="s">
        <v>140</v>
      </c>
      <c r="K37" s="6" t="s">
        <v>16</v>
      </c>
      <c r="L37" s="6" t="s">
        <v>17</v>
      </c>
      <c r="M37" s="6" t="s">
        <v>18</v>
      </c>
      <c r="N37" s="8" t="s">
        <v>19</v>
      </c>
    </row>
    <row r="38" spans="1:14" s="18" customFormat="1" ht="37.5" x14ac:dyDescent="0.25">
      <c r="A38" s="9">
        <v>1</v>
      </c>
      <c r="B38" s="64" t="s">
        <v>243</v>
      </c>
      <c r="C38" s="58" t="s">
        <v>176</v>
      </c>
      <c r="D38" s="59">
        <v>43950</v>
      </c>
      <c r="E38" s="58" t="s">
        <v>10</v>
      </c>
      <c r="F38" s="58" t="s">
        <v>33</v>
      </c>
      <c r="G38" s="58" t="s">
        <v>34</v>
      </c>
      <c r="H38" s="60" t="s">
        <v>29</v>
      </c>
      <c r="I38" s="61">
        <v>335</v>
      </c>
      <c r="J38" s="61">
        <v>10</v>
      </c>
      <c r="K38" s="61">
        <f>I38*J38</f>
        <v>3350</v>
      </c>
      <c r="L38" s="65" t="s">
        <v>20</v>
      </c>
      <c r="M38" s="65" t="s">
        <v>21</v>
      </c>
      <c r="N38" s="66" t="s">
        <v>91</v>
      </c>
    </row>
    <row r="39" spans="1:14" s="18" customFormat="1" ht="37.5" x14ac:dyDescent="0.25">
      <c r="A39" s="9">
        <v>2</v>
      </c>
      <c r="B39" s="64" t="s">
        <v>241</v>
      </c>
      <c r="C39" s="58" t="s">
        <v>177</v>
      </c>
      <c r="D39" s="59">
        <v>43965</v>
      </c>
      <c r="E39" s="58" t="s">
        <v>10</v>
      </c>
      <c r="F39" s="58" t="s">
        <v>33</v>
      </c>
      <c r="G39" s="58" t="s">
        <v>34</v>
      </c>
      <c r="H39" s="60" t="s">
        <v>29</v>
      </c>
      <c r="I39" s="61">
        <v>335</v>
      </c>
      <c r="J39" s="61">
        <v>10</v>
      </c>
      <c r="K39" s="61">
        <f>I39*J39</f>
        <v>3350</v>
      </c>
      <c r="L39" s="65" t="s">
        <v>20</v>
      </c>
      <c r="M39" s="65" t="s">
        <v>21</v>
      </c>
      <c r="N39" s="66" t="s">
        <v>91</v>
      </c>
    </row>
    <row r="40" spans="1:14" ht="34.5" thickBot="1" x14ac:dyDescent="0.3">
      <c r="A40" s="89" t="s">
        <v>193</v>
      </c>
      <c r="B40" s="90"/>
      <c r="C40" s="90"/>
      <c r="D40" s="90"/>
      <c r="E40" s="90"/>
      <c r="F40" s="90"/>
      <c r="G40" s="90"/>
      <c r="H40" s="90"/>
      <c r="I40" s="90"/>
      <c r="J40" s="90"/>
      <c r="K40" s="90"/>
      <c r="L40" s="90"/>
      <c r="M40" s="90"/>
      <c r="N40" s="90"/>
    </row>
    <row r="41" spans="1:14" ht="37.5" x14ac:dyDescent="0.25">
      <c r="A41" s="5" t="s">
        <v>0</v>
      </c>
      <c r="B41" s="6" t="s">
        <v>1</v>
      </c>
      <c r="C41" s="6" t="s">
        <v>2</v>
      </c>
      <c r="D41" s="6" t="s">
        <v>3</v>
      </c>
      <c r="E41" s="6" t="s">
        <v>4</v>
      </c>
      <c r="F41" s="7" t="s">
        <v>28</v>
      </c>
      <c r="G41" s="6" t="s">
        <v>5</v>
      </c>
      <c r="H41" s="6" t="s">
        <v>7</v>
      </c>
      <c r="I41" s="6" t="s">
        <v>6</v>
      </c>
      <c r="J41" s="6" t="s">
        <v>140</v>
      </c>
      <c r="K41" s="6" t="s">
        <v>16</v>
      </c>
      <c r="L41" s="6" t="s">
        <v>17</v>
      </c>
      <c r="M41" s="6" t="s">
        <v>18</v>
      </c>
      <c r="N41" s="8" t="s">
        <v>19</v>
      </c>
    </row>
    <row r="42" spans="1:14" s="18" customFormat="1" ht="37.5" x14ac:dyDescent="0.25">
      <c r="A42" s="9">
        <v>1</v>
      </c>
      <c r="B42" s="20" t="s">
        <v>238</v>
      </c>
      <c r="C42" s="10" t="s">
        <v>179</v>
      </c>
      <c r="D42" s="11">
        <v>43985</v>
      </c>
      <c r="E42" s="10" t="s">
        <v>10</v>
      </c>
      <c r="F42" s="10" t="s">
        <v>33</v>
      </c>
      <c r="G42" s="10" t="s">
        <v>34</v>
      </c>
      <c r="H42" s="12" t="s">
        <v>29</v>
      </c>
      <c r="I42" s="13">
        <v>299</v>
      </c>
      <c r="J42" s="13">
        <v>10</v>
      </c>
      <c r="K42" s="13">
        <f>I42*J42</f>
        <v>2990</v>
      </c>
      <c r="L42" s="14" t="s">
        <v>20</v>
      </c>
      <c r="M42" s="14" t="s">
        <v>21</v>
      </c>
      <c r="N42" s="15" t="s">
        <v>91</v>
      </c>
    </row>
    <row r="43" spans="1:14" ht="8.25" customHeight="1" x14ac:dyDescent="0.35">
      <c r="A43" s="95"/>
      <c r="B43" s="95"/>
      <c r="C43" s="95"/>
      <c r="D43" s="95"/>
      <c r="E43" s="95"/>
      <c r="F43" s="95"/>
      <c r="G43" s="95"/>
      <c r="H43" s="95"/>
      <c r="I43" s="95"/>
      <c r="J43" s="38"/>
      <c r="K43" s="16"/>
      <c r="L43" s="17"/>
      <c r="M43" s="17"/>
      <c r="N43" s="17"/>
    </row>
    <row r="44" spans="1:14" ht="34.5" thickBot="1" x14ac:dyDescent="0.3">
      <c r="A44" s="89" t="s">
        <v>194</v>
      </c>
      <c r="B44" s="90"/>
      <c r="C44" s="90"/>
      <c r="D44" s="90"/>
      <c r="E44" s="90"/>
      <c r="F44" s="90"/>
      <c r="G44" s="90"/>
      <c r="H44" s="90"/>
      <c r="I44" s="90"/>
      <c r="J44" s="90"/>
      <c r="K44" s="90"/>
      <c r="L44" s="90"/>
      <c r="M44" s="90"/>
      <c r="N44" s="90"/>
    </row>
    <row r="45" spans="1:14" ht="37.5" x14ac:dyDescent="0.25">
      <c r="A45" s="5" t="s">
        <v>0</v>
      </c>
      <c r="B45" s="6" t="s">
        <v>1</v>
      </c>
      <c r="C45" s="6" t="s">
        <v>2</v>
      </c>
      <c r="D45" s="6" t="s">
        <v>3</v>
      </c>
      <c r="E45" s="6" t="s">
        <v>4</v>
      </c>
      <c r="F45" s="7" t="s">
        <v>28</v>
      </c>
      <c r="G45" s="6" t="s">
        <v>5</v>
      </c>
      <c r="H45" s="6" t="s">
        <v>7</v>
      </c>
      <c r="I45" s="6" t="s">
        <v>6</v>
      </c>
      <c r="J45" s="6" t="s">
        <v>140</v>
      </c>
      <c r="K45" s="6" t="s">
        <v>16</v>
      </c>
      <c r="L45" s="6" t="s">
        <v>17</v>
      </c>
      <c r="M45" s="6" t="s">
        <v>18</v>
      </c>
      <c r="N45" s="8" t="s">
        <v>19</v>
      </c>
    </row>
    <row r="46" spans="1:14" s="18" customFormat="1" ht="37.5" x14ac:dyDescent="0.25">
      <c r="A46" s="9">
        <v>1</v>
      </c>
      <c r="B46" s="20" t="s">
        <v>32</v>
      </c>
      <c r="C46" s="10" t="s">
        <v>182</v>
      </c>
      <c r="D46" s="11">
        <v>44006</v>
      </c>
      <c r="E46" s="10" t="s">
        <v>10</v>
      </c>
      <c r="F46" s="10" t="s">
        <v>33</v>
      </c>
      <c r="G46" s="10" t="s">
        <v>34</v>
      </c>
      <c r="H46" s="12" t="s">
        <v>29</v>
      </c>
      <c r="I46" s="61">
        <v>2500</v>
      </c>
      <c r="J46" s="13">
        <v>10</v>
      </c>
      <c r="K46" s="13">
        <f>I46*J46</f>
        <v>25000</v>
      </c>
      <c r="L46" s="14" t="s">
        <v>20</v>
      </c>
      <c r="M46" s="14" t="s">
        <v>21</v>
      </c>
      <c r="N46" s="15" t="s">
        <v>91</v>
      </c>
    </row>
    <row r="47" spans="1:14" s="18" customFormat="1" ht="37.5" x14ac:dyDescent="0.25">
      <c r="A47" s="9">
        <v>2</v>
      </c>
      <c r="B47" s="64" t="s">
        <v>241</v>
      </c>
      <c r="C47" s="58" t="s">
        <v>180</v>
      </c>
      <c r="D47" s="59">
        <v>44026</v>
      </c>
      <c r="E47" s="58" t="s">
        <v>10</v>
      </c>
      <c r="F47" s="58" t="s">
        <v>33</v>
      </c>
      <c r="G47" s="58" t="s">
        <v>34</v>
      </c>
      <c r="H47" s="60" t="s">
        <v>29</v>
      </c>
      <c r="I47" s="61">
        <v>335</v>
      </c>
      <c r="J47" s="61">
        <v>10</v>
      </c>
      <c r="K47" s="61">
        <f>I47*J47</f>
        <v>3350</v>
      </c>
      <c r="L47" s="65" t="s">
        <v>20</v>
      </c>
      <c r="M47" s="65" t="s">
        <v>21</v>
      </c>
      <c r="N47" s="66" t="s">
        <v>91</v>
      </c>
    </row>
    <row r="48" spans="1:14" ht="8.25" customHeight="1" x14ac:dyDescent="0.35">
      <c r="A48" s="95"/>
      <c r="B48" s="95"/>
      <c r="C48" s="95"/>
      <c r="D48" s="95"/>
      <c r="E48" s="95"/>
      <c r="F48" s="95"/>
      <c r="G48" s="95"/>
      <c r="H48" s="95"/>
      <c r="I48" s="95"/>
      <c r="J48" s="38"/>
      <c r="K48" s="16"/>
      <c r="L48" s="17"/>
      <c r="M48" s="17"/>
      <c r="N48" s="17"/>
    </row>
    <row r="49" spans="1:14" ht="34.5" thickBot="1" x14ac:dyDescent="0.3">
      <c r="A49" s="89" t="s">
        <v>220</v>
      </c>
      <c r="B49" s="90"/>
      <c r="C49" s="90"/>
      <c r="D49" s="90"/>
      <c r="E49" s="90"/>
      <c r="F49" s="90"/>
      <c r="G49" s="90"/>
      <c r="H49" s="90"/>
      <c r="I49" s="90"/>
      <c r="J49" s="90"/>
      <c r="K49" s="90"/>
      <c r="L49" s="90"/>
      <c r="M49" s="90"/>
      <c r="N49" s="90"/>
    </row>
    <row r="50" spans="1:14" ht="37.5" x14ac:dyDescent="0.25">
      <c r="A50" s="5" t="s">
        <v>0</v>
      </c>
      <c r="B50" s="6" t="s">
        <v>1</v>
      </c>
      <c r="C50" s="6" t="s">
        <v>2</v>
      </c>
      <c r="D50" s="6" t="s">
        <v>3</v>
      </c>
      <c r="E50" s="6" t="s">
        <v>4</v>
      </c>
      <c r="F50" s="7" t="s">
        <v>28</v>
      </c>
      <c r="G50" s="6" t="s">
        <v>5</v>
      </c>
      <c r="H50" s="6" t="s">
        <v>7</v>
      </c>
      <c r="I50" s="6" t="s">
        <v>6</v>
      </c>
      <c r="J50" s="6" t="s">
        <v>140</v>
      </c>
      <c r="K50" s="6" t="s">
        <v>16</v>
      </c>
      <c r="L50" s="6" t="s">
        <v>17</v>
      </c>
      <c r="M50" s="6" t="s">
        <v>18</v>
      </c>
      <c r="N50" s="8" t="s">
        <v>19</v>
      </c>
    </row>
    <row r="51" spans="1:14" s="18" customFormat="1" ht="37.5" x14ac:dyDescent="0.25">
      <c r="A51" s="9">
        <v>1</v>
      </c>
      <c r="B51" s="67" t="s">
        <v>242</v>
      </c>
      <c r="C51" s="54" t="s">
        <v>181</v>
      </c>
      <c r="D51" s="55" t="s">
        <v>239</v>
      </c>
      <c r="E51" s="54" t="s">
        <v>10</v>
      </c>
      <c r="F51" s="54" t="s">
        <v>33</v>
      </c>
      <c r="G51" s="54" t="s">
        <v>34</v>
      </c>
      <c r="H51" s="56" t="s">
        <v>29</v>
      </c>
      <c r="I51" s="57">
        <v>555</v>
      </c>
      <c r="J51" s="57">
        <v>10</v>
      </c>
      <c r="K51" s="57">
        <f>I51*J51</f>
        <v>5550</v>
      </c>
      <c r="L51" s="68" t="s">
        <v>20</v>
      </c>
      <c r="M51" s="68" t="s">
        <v>21</v>
      </c>
      <c r="N51" s="69" t="s">
        <v>91</v>
      </c>
    </row>
    <row r="52" spans="1:14" x14ac:dyDescent="0.25">
      <c r="K52" s="22">
        <f>SUM(K9,K13,K17,K21,K25,K30,K29,K34,K38,K39,K42,K46,K47,K51)</f>
        <v>115890</v>
      </c>
    </row>
  </sheetData>
  <mergeCells count="23">
    <mergeCell ref="A1:N1"/>
    <mergeCell ref="A26:I26"/>
    <mergeCell ref="A3:N3"/>
    <mergeCell ref="A6:I6"/>
    <mergeCell ref="A7:N7"/>
    <mergeCell ref="A10:I10"/>
    <mergeCell ref="A11:N11"/>
    <mergeCell ref="A14:I14"/>
    <mergeCell ref="A15:N15"/>
    <mergeCell ref="A18:I18"/>
    <mergeCell ref="A19:N19"/>
    <mergeCell ref="A22:I22"/>
    <mergeCell ref="A23:N23"/>
    <mergeCell ref="A43:I43"/>
    <mergeCell ref="A44:N44"/>
    <mergeCell ref="A48:I48"/>
    <mergeCell ref="A49:N49"/>
    <mergeCell ref="A27:N27"/>
    <mergeCell ref="A31:I31"/>
    <mergeCell ref="A32:N32"/>
    <mergeCell ref="A35:I35"/>
    <mergeCell ref="A36:N36"/>
    <mergeCell ref="A40:N40"/>
  </mergeCells>
  <pageMargins left="0.5" right="0.45" top="0.5" bottom="0.5" header="0.3" footer="0.3"/>
  <pageSetup paperSize="9" scale="53" fitToHeight="0" orientation="landscape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K75"/>
  <sheetViews>
    <sheetView tabSelected="1" topLeftCell="A52" zoomScale="55" zoomScaleNormal="55" workbookViewId="0">
      <selection activeCell="B53" sqref="B53"/>
    </sheetView>
  </sheetViews>
  <sheetFormatPr defaultRowHeight="15" x14ac:dyDescent="0.25"/>
  <cols>
    <col min="1" max="1" width="8.5703125" style="1" customWidth="1"/>
    <col min="2" max="2" width="53.140625" style="1" customWidth="1"/>
    <col min="3" max="3" width="34.42578125" style="1" customWidth="1"/>
    <col min="4" max="4" width="34.85546875" style="1" customWidth="1"/>
    <col min="5" max="5" width="19.5703125" style="1" customWidth="1"/>
    <col min="6" max="6" width="28.42578125" style="1" customWidth="1"/>
    <col min="7" max="7" width="20.5703125" style="1" customWidth="1"/>
    <col min="8" max="8" width="30.140625" style="1" customWidth="1"/>
    <col min="9" max="9" width="17.85546875" style="1" customWidth="1"/>
    <col min="10" max="10" width="20.28515625" style="1" customWidth="1"/>
    <col min="11" max="11" width="25.28515625" style="1" bestFit="1" customWidth="1"/>
    <col min="12" max="16384" width="9.140625" style="1"/>
  </cols>
  <sheetData>
    <row r="1" spans="1:11" ht="108.75" customHeight="1" x14ac:dyDescent="0.25">
      <c r="A1" s="87" t="s">
        <v>263</v>
      </c>
      <c r="B1" s="88"/>
      <c r="C1" s="88"/>
      <c r="D1" s="88"/>
      <c r="E1" s="88"/>
      <c r="F1" s="88"/>
      <c r="G1" s="88"/>
      <c r="H1" s="88"/>
      <c r="I1" s="88"/>
      <c r="J1" s="88"/>
      <c r="K1" s="88"/>
    </row>
    <row r="2" spans="1:1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60" customHeight="1" x14ac:dyDescent="0.25">
      <c r="A3" s="93" t="s">
        <v>264</v>
      </c>
      <c r="B3" s="94"/>
      <c r="C3" s="94"/>
      <c r="D3" s="94"/>
      <c r="E3" s="94"/>
      <c r="F3" s="94"/>
      <c r="G3" s="94"/>
      <c r="H3" s="94"/>
      <c r="I3" s="94"/>
      <c r="J3" s="94"/>
      <c r="K3" s="94"/>
    </row>
    <row r="4" spans="1:1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ht="34.5" thickBot="1" x14ac:dyDescent="0.3">
      <c r="A5" s="89" t="s">
        <v>186</v>
      </c>
      <c r="B5" s="108"/>
      <c r="C5" s="108"/>
      <c r="D5" s="108"/>
      <c r="E5" s="108"/>
      <c r="F5" s="108"/>
      <c r="G5" s="108"/>
      <c r="H5" s="108"/>
      <c r="I5" s="108"/>
      <c r="J5" s="108"/>
      <c r="K5" s="108"/>
    </row>
    <row r="6" spans="1:11" ht="37.5" x14ac:dyDescent="0.25">
      <c r="A6" s="29" t="s">
        <v>0</v>
      </c>
      <c r="B6" s="29" t="s">
        <v>1</v>
      </c>
      <c r="C6" s="29" t="s">
        <v>2</v>
      </c>
      <c r="D6" s="29" t="s">
        <v>3</v>
      </c>
      <c r="E6" s="6" t="s">
        <v>4</v>
      </c>
      <c r="F6" s="7" t="s">
        <v>28</v>
      </c>
      <c r="G6" s="6" t="s">
        <v>5</v>
      </c>
      <c r="H6" s="6" t="s">
        <v>7</v>
      </c>
      <c r="I6" s="6" t="s">
        <v>6</v>
      </c>
      <c r="J6" s="6" t="s">
        <v>140</v>
      </c>
      <c r="K6" s="6" t="s">
        <v>16</v>
      </c>
    </row>
    <row r="7" spans="1:11" ht="56.25" x14ac:dyDescent="0.25">
      <c r="A7" s="9">
        <v>1</v>
      </c>
      <c r="B7" s="20" t="s">
        <v>279</v>
      </c>
      <c r="C7" s="10" t="s">
        <v>195</v>
      </c>
      <c r="D7" s="10" t="s">
        <v>9</v>
      </c>
      <c r="E7" s="10" t="s">
        <v>10</v>
      </c>
      <c r="F7" s="10" t="s">
        <v>12</v>
      </c>
      <c r="G7" s="10" t="s">
        <v>23</v>
      </c>
      <c r="H7" s="12" t="s">
        <v>29</v>
      </c>
      <c r="I7" s="13">
        <v>11025</v>
      </c>
      <c r="J7" s="13">
        <v>10</v>
      </c>
      <c r="K7" s="13">
        <f>I7*J7</f>
        <v>110250</v>
      </c>
    </row>
    <row r="8" spans="1:11" ht="18.75" x14ac:dyDescent="0.25">
      <c r="A8" s="9">
        <v>2</v>
      </c>
      <c r="B8" s="20" t="s">
        <v>156</v>
      </c>
      <c r="C8" s="10" t="s">
        <v>196</v>
      </c>
      <c r="D8" s="11" t="s">
        <v>25</v>
      </c>
      <c r="E8" s="10" t="s">
        <v>10</v>
      </c>
      <c r="F8" s="10" t="s">
        <v>12</v>
      </c>
      <c r="G8" s="10" t="s">
        <v>202</v>
      </c>
      <c r="H8" s="12" t="s">
        <v>105</v>
      </c>
      <c r="I8" s="13">
        <v>1575</v>
      </c>
      <c r="J8" s="13">
        <v>10</v>
      </c>
      <c r="K8" s="13">
        <f t="shared" ref="K8:K10" si="0">I8*J8</f>
        <v>15750</v>
      </c>
    </row>
    <row r="9" spans="1:11" ht="18.75" x14ac:dyDescent="0.25">
      <c r="A9" s="9">
        <v>3</v>
      </c>
      <c r="B9" s="20" t="s">
        <v>157</v>
      </c>
      <c r="C9" s="10" t="s">
        <v>196</v>
      </c>
      <c r="D9" s="11" t="s">
        <v>25</v>
      </c>
      <c r="E9" s="10" t="s">
        <v>10</v>
      </c>
      <c r="F9" s="10" t="s">
        <v>12</v>
      </c>
      <c r="G9" s="10" t="s">
        <v>202</v>
      </c>
      <c r="H9" s="12" t="s">
        <v>105</v>
      </c>
      <c r="I9" s="13">
        <v>1890</v>
      </c>
      <c r="J9" s="13">
        <v>10</v>
      </c>
      <c r="K9" s="13">
        <f t="shared" si="0"/>
        <v>18900</v>
      </c>
    </row>
    <row r="10" spans="1:11" ht="18.75" x14ac:dyDescent="0.25">
      <c r="A10" s="9">
        <v>4</v>
      </c>
      <c r="B10" s="20" t="s">
        <v>158</v>
      </c>
      <c r="C10" s="10" t="s">
        <v>196</v>
      </c>
      <c r="D10" s="11" t="s">
        <v>25</v>
      </c>
      <c r="E10" s="10" t="s">
        <v>10</v>
      </c>
      <c r="F10" s="10" t="s">
        <v>12</v>
      </c>
      <c r="G10" s="10" t="s">
        <v>202</v>
      </c>
      <c r="H10" s="12" t="s">
        <v>105</v>
      </c>
      <c r="I10" s="13">
        <v>2415</v>
      </c>
      <c r="J10" s="13">
        <v>10</v>
      </c>
      <c r="K10" s="13">
        <f t="shared" si="0"/>
        <v>24150</v>
      </c>
    </row>
    <row r="11" spans="1:11" ht="37.5" x14ac:dyDescent="0.25">
      <c r="A11" s="9">
        <v>5</v>
      </c>
      <c r="B11" s="58" t="s">
        <v>271</v>
      </c>
      <c r="C11" s="58" t="s">
        <v>232</v>
      </c>
      <c r="D11" s="59" t="s">
        <v>233</v>
      </c>
      <c r="E11" s="58" t="s">
        <v>10</v>
      </c>
      <c r="F11" s="58" t="s">
        <v>234</v>
      </c>
      <c r="G11" s="58" t="s">
        <v>235</v>
      </c>
      <c r="H11" s="58" t="s">
        <v>236</v>
      </c>
      <c r="I11" s="61">
        <v>555</v>
      </c>
      <c r="J11" s="58">
        <v>10</v>
      </c>
      <c r="K11" s="58">
        <f>I11*J11</f>
        <v>5550</v>
      </c>
    </row>
    <row r="12" spans="1:11" ht="18.75" x14ac:dyDescent="0.25">
      <c r="A12" s="9">
        <v>6</v>
      </c>
      <c r="B12" s="20" t="s">
        <v>107</v>
      </c>
      <c r="C12" s="10" t="s">
        <v>96</v>
      </c>
      <c r="D12" s="11" t="s">
        <v>41</v>
      </c>
      <c r="E12" s="10" t="s">
        <v>10</v>
      </c>
      <c r="F12" s="10" t="s">
        <v>43</v>
      </c>
      <c r="G12" s="10" t="s">
        <v>15</v>
      </c>
      <c r="H12" s="12" t="s">
        <v>38</v>
      </c>
      <c r="I12" s="13">
        <v>0</v>
      </c>
      <c r="J12" s="13">
        <v>10</v>
      </c>
      <c r="K12" s="13">
        <f>I12*J12</f>
        <v>0</v>
      </c>
    </row>
    <row r="13" spans="1:11" ht="34.5" thickBot="1" x14ac:dyDescent="0.3">
      <c r="A13" s="91" t="s">
        <v>187</v>
      </c>
      <c r="B13" s="92"/>
      <c r="C13" s="92"/>
      <c r="D13" s="92"/>
      <c r="E13" s="92"/>
      <c r="F13" s="92"/>
      <c r="G13" s="92"/>
      <c r="H13" s="92"/>
      <c r="I13" s="92"/>
      <c r="J13" s="92"/>
      <c r="K13" s="92"/>
    </row>
    <row r="14" spans="1:11" ht="37.5" x14ac:dyDescent="0.25">
      <c r="A14" s="5" t="s">
        <v>0</v>
      </c>
      <c r="B14" s="6" t="s">
        <v>1</v>
      </c>
      <c r="C14" s="6" t="s">
        <v>2</v>
      </c>
      <c r="D14" s="6" t="s">
        <v>3</v>
      </c>
      <c r="E14" s="6" t="s">
        <v>4</v>
      </c>
      <c r="F14" s="7" t="s">
        <v>28</v>
      </c>
      <c r="G14" s="6" t="s">
        <v>5</v>
      </c>
      <c r="H14" s="6" t="s">
        <v>7</v>
      </c>
      <c r="I14" s="6" t="s">
        <v>6</v>
      </c>
      <c r="J14" s="6" t="s">
        <v>201</v>
      </c>
      <c r="K14" s="6" t="s">
        <v>16</v>
      </c>
    </row>
    <row r="15" spans="1:11" ht="18.75" x14ac:dyDescent="0.25">
      <c r="A15" s="9">
        <v>1</v>
      </c>
      <c r="B15" s="20" t="s">
        <v>13</v>
      </c>
      <c r="C15" s="10" t="s">
        <v>197</v>
      </c>
      <c r="D15" s="11" t="s">
        <v>60</v>
      </c>
      <c r="E15" s="10" t="s">
        <v>10</v>
      </c>
      <c r="F15" s="10" t="s">
        <v>12</v>
      </c>
      <c r="G15" s="10" t="s">
        <v>202</v>
      </c>
      <c r="H15" s="12" t="s">
        <v>29</v>
      </c>
      <c r="I15" s="13">
        <v>4830</v>
      </c>
      <c r="J15" s="27">
        <v>10</v>
      </c>
      <c r="K15" s="13">
        <f>J15*I15</f>
        <v>48300</v>
      </c>
    </row>
    <row r="16" spans="1:11" ht="37.5" x14ac:dyDescent="0.25">
      <c r="A16" s="9">
        <v>2</v>
      </c>
      <c r="B16" s="20" t="s">
        <v>65</v>
      </c>
      <c r="C16" s="10" t="s">
        <v>199</v>
      </c>
      <c r="D16" s="10" t="s">
        <v>25</v>
      </c>
      <c r="E16" s="10" t="s">
        <v>68</v>
      </c>
      <c r="F16" s="10" t="s">
        <v>67</v>
      </c>
      <c r="G16" s="10" t="s">
        <v>202</v>
      </c>
      <c r="H16" s="12" t="s">
        <v>105</v>
      </c>
      <c r="I16" s="13">
        <v>2100</v>
      </c>
      <c r="J16" s="13">
        <v>10</v>
      </c>
      <c r="K16" s="13">
        <f>J16*I16</f>
        <v>21000</v>
      </c>
    </row>
    <row r="17" spans="1:11" ht="18.75" x14ac:dyDescent="0.25">
      <c r="A17" s="9">
        <v>3</v>
      </c>
      <c r="B17" s="20" t="s">
        <v>32</v>
      </c>
      <c r="C17" s="10" t="s">
        <v>170</v>
      </c>
      <c r="D17" s="11">
        <v>44136</v>
      </c>
      <c r="E17" s="10" t="s">
        <v>10</v>
      </c>
      <c r="F17" s="10" t="s">
        <v>33</v>
      </c>
      <c r="G17" s="10" t="s">
        <v>34</v>
      </c>
      <c r="H17" s="12" t="s">
        <v>29</v>
      </c>
      <c r="I17" s="61">
        <v>2500</v>
      </c>
      <c r="J17" s="13">
        <v>10</v>
      </c>
      <c r="K17" s="13">
        <f>I17*J17</f>
        <v>25000</v>
      </c>
    </row>
    <row r="18" spans="1:11" ht="34.5" thickBot="1" x14ac:dyDescent="0.3">
      <c r="A18" s="91" t="s">
        <v>188</v>
      </c>
      <c r="B18" s="92"/>
      <c r="C18" s="92"/>
      <c r="D18" s="92"/>
      <c r="E18" s="92"/>
      <c r="F18" s="92"/>
      <c r="G18" s="92"/>
      <c r="H18" s="92"/>
      <c r="I18" s="92"/>
      <c r="J18" s="92"/>
      <c r="K18" s="92"/>
    </row>
    <row r="19" spans="1:11" ht="37.5" x14ac:dyDescent="0.25">
      <c r="A19" s="5" t="s">
        <v>0</v>
      </c>
      <c r="B19" s="6" t="s">
        <v>1</v>
      </c>
      <c r="C19" s="6" t="s">
        <v>2</v>
      </c>
      <c r="D19" s="6" t="s">
        <v>3</v>
      </c>
      <c r="E19" s="6" t="s">
        <v>4</v>
      </c>
      <c r="F19" s="7" t="s">
        <v>28</v>
      </c>
      <c r="G19" s="6" t="s">
        <v>5</v>
      </c>
      <c r="H19" s="6" t="s">
        <v>7</v>
      </c>
      <c r="I19" s="6" t="s">
        <v>6</v>
      </c>
      <c r="J19" s="6" t="s">
        <v>201</v>
      </c>
      <c r="K19" s="6" t="s">
        <v>16</v>
      </c>
    </row>
    <row r="20" spans="1:11" ht="18.75" x14ac:dyDescent="0.25">
      <c r="A20" s="46"/>
      <c r="B20" s="49"/>
      <c r="C20" s="47"/>
      <c r="D20" s="47"/>
      <c r="E20" s="47"/>
      <c r="F20" s="48"/>
      <c r="G20" s="47"/>
      <c r="H20" s="47"/>
      <c r="I20" s="47"/>
      <c r="J20" s="47"/>
      <c r="K20" s="47"/>
    </row>
    <row r="21" spans="1:11" ht="37.5" x14ac:dyDescent="0.25">
      <c r="A21" s="9">
        <v>1</v>
      </c>
      <c r="B21" s="45" t="s">
        <v>89</v>
      </c>
      <c r="C21" s="10" t="s">
        <v>203</v>
      </c>
      <c r="D21" s="28" t="s">
        <v>204</v>
      </c>
      <c r="E21" s="12" t="s">
        <v>10</v>
      </c>
      <c r="F21" s="12" t="s">
        <v>145</v>
      </c>
      <c r="G21" s="10" t="s">
        <v>202</v>
      </c>
      <c r="H21" s="12" t="s">
        <v>29</v>
      </c>
      <c r="I21" s="13">
        <v>4200</v>
      </c>
      <c r="J21" s="13">
        <v>7</v>
      </c>
      <c r="K21" s="13">
        <f>I21*J21</f>
        <v>29400</v>
      </c>
    </row>
    <row r="22" spans="1:11" ht="37.5" x14ac:dyDescent="0.25">
      <c r="A22" s="9">
        <v>2</v>
      </c>
      <c r="B22" s="20" t="s">
        <v>57</v>
      </c>
      <c r="C22" s="10" t="s">
        <v>205</v>
      </c>
      <c r="D22" s="28">
        <v>44161</v>
      </c>
      <c r="E22" s="10" t="s">
        <v>10</v>
      </c>
      <c r="F22" s="10" t="s">
        <v>200</v>
      </c>
      <c r="G22" s="10" t="s">
        <v>202</v>
      </c>
      <c r="H22" s="12" t="s">
        <v>29</v>
      </c>
      <c r="I22" s="13">
        <v>2625</v>
      </c>
      <c r="J22" s="27">
        <v>5</v>
      </c>
      <c r="K22" s="13">
        <f>I22*J22</f>
        <v>13125</v>
      </c>
    </row>
    <row r="23" spans="1:11" ht="38.25" customHeight="1" x14ac:dyDescent="0.25">
      <c r="A23" s="9">
        <v>3</v>
      </c>
      <c r="B23" s="64" t="s">
        <v>240</v>
      </c>
      <c r="C23" s="73" t="s">
        <v>244</v>
      </c>
      <c r="D23" s="74">
        <v>44891</v>
      </c>
      <c r="E23" s="58" t="s">
        <v>10</v>
      </c>
      <c r="F23" s="58" t="s">
        <v>33</v>
      </c>
      <c r="G23" s="58" t="s">
        <v>34</v>
      </c>
      <c r="H23" s="60" t="s">
        <v>29</v>
      </c>
      <c r="I23" s="61">
        <v>335</v>
      </c>
      <c r="J23" s="61">
        <v>10</v>
      </c>
      <c r="K23" s="61">
        <f>I23*J23</f>
        <v>3350</v>
      </c>
    </row>
    <row r="24" spans="1:11" ht="34.5" thickBot="1" x14ac:dyDescent="0.3">
      <c r="A24" s="91" t="s">
        <v>189</v>
      </c>
      <c r="B24" s="92"/>
      <c r="C24" s="92"/>
      <c r="D24" s="92"/>
      <c r="E24" s="92"/>
      <c r="F24" s="92"/>
      <c r="G24" s="92"/>
      <c r="H24" s="92"/>
      <c r="I24" s="92"/>
      <c r="J24" s="92"/>
      <c r="K24" s="92"/>
    </row>
    <row r="25" spans="1:11" ht="37.5" x14ac:dyDescent="0.25">
      <c r="A25" s="5" t="s">
        <v>0</v>
      </c>
      <c r="B25" s="6" t="s">
        <v>1</v>
      </c>
      <c r="C25" s="6" t="s">
        <v>2</v>
      </c>
      <c r="D25" s="6" t="s">
        <v>3</v>
      </c>
      <c r="E25" s="6" t="s">
        <v>4</v>
      </c>
      <c r="F25" s="7" t="s">
        <v>28</v>
      </c>
      <c r="G25" s="6" t="s">
        <v>5</v>
      </c>
      <c r="H25" s="6" t="s">
        <v>7</v>
      </c>
      <c r="I25" s="6" t="s">
        <v>6</v>
      </c>
      <c r="J25" s="6" t="s">
        <v>201</v>
      </c>
      <c r="K25" s="6" t="s">
        <v>16</v>
      </c>
    </row>
    <row r="26" spans="1:11" ht="18.75" x14ac:dyDescent="0.25">
      <c r="A26" s="9">
        <v>1</v>
      </c>
      <c r="B26" s="20" t="s">
        <v>156</v>
      </c>
      <c r="C26" s="10" t="s">
        <v>206</v>
      </c>
      <c r="D26" s="10" t="s">
        <v>207</v>
      </c>
      <c r="E26" s="10" t="s">
        <v>10</v>
      </c>
      <c r="F26" s="10" t="s">
        <v>12</v>
      </c>
      <c r="G26" s="10" t="s">
        <v>202</v>
      </c>
      <c r="H26" s="12" t="s">
        <v>105</v>
      </c>
      <c r="I26" s="13">
        <v>1575</v>
      </c>
      <c r="J26" s="13">
        <v>10</v>
      </c>
      <c r="K26" s="13">
        <f>I26*J26</f>
        <v>15750</v>
      </c>
    </row>
    <row r="27" spans="1:11" ht="18.75" x14ac:dyDescent="0.25">
      <c r="A27" s="9">
        <v>2</v>
      </c>
      <c r="B27" s="20" t="s">
        <v>157</v>
      </c>
      <c r="C27" s="10" t="s">
        <v>206</v>
      </c>
      <c r="D27" s="10" t="s">
        <v>70</v>
      </c>
      <c r="E27" s="10" t="s">
        <v>10</v>
      </c>
      <c r="F27" s="10" t="s">
        <v>12</v>
      </c>
      <c r="G27" s="10" t="s">
        <v>202</v>
      </c>
      <c r="H27" s="12" t="s">
        <v>105</v>
      </c>
      <c r="I27" s="13">
        <v>1890</v>
      </c>
      <c r="J27" s="13">
        <v>10</v>
      </c>
      <c r="K27" s="13">
        <f t="shared" ref="K27:K28" si="1">I27*J27</f>
        <v>18900</v>
      </c>
    </row>
    <row r="28" spans="1:11" ht="18.75" x14ac:dyDescent="0.25">
      <c r="A28" s="9">
        <v>3</v>
      </c>
      <c r="B28" s="20" t="s">
        <v>158</v>
      </c>
      <c r="C28" s="10" t="s">
        <v>206</v>
      </c>
      <c r="D28" s="10" t="s">
        <v>208</v>
      </c>
      <c r="E28" s="10" t="s">
        <v>10</v>
      </c>
      <c r="F28" s="10" t="s">
        <v>12</v>
      </c>
      <c r="G28" s="10" t="s">
        <v>202</v>
      </c>
      <c r="H28" s="12" t="s">
        <v>105</v>
      </c>
      <c r="I28" s="13">
        <v>2415</v>
      </c>
      <c r="J28" s="13">
        <v>10</v>
      </c>
      <c r="K28" s="13">
        <f t="shared" si="1"/>
        <v>24150</v>
      </c>
    </row>
    <row r="29" spans="1:11" ht="37.5" x14ac:dyDescent="0.25">
      <c r="A29" s="9">
        <v>4</v>
      </c>
      <c r="B29" s="64" t="s">
        <v>243</v>
      </c>
      <c r="C29" s="58" t="s">
        <v>171</v>
      </c>
      <c r="D29" s="59">
        <v>44189</v>
      </c>
      <c r="E29" s="58" t="s">
        <v>10</v>
      </c>
      <c r="F29" s="58" t="s">
        <v>33</v>
      </c>
      <c r="G29" s="58" t="s">
        <v>34</v>
      </c>
      <c r="H29" s="60" t="s">
        <v>29</v>
      </c>
      <c r="I29" s="61">
        <v>335</v>
      </c>
      <c r="J29" s="61">
        <v>10</v>
      </c>
      <c r="K29" s="61">
        <f>I29*J29</f>
        <v>3350</v>
      </c>
    </row>
    <row r="30" spans="1:11" ht="18.75" x14ac:dyDescent="0.25">
      <c r="A30" s="9">
        <v>5</v>
      </c>
      <c r="B30" s="20" t="s">
        <v>154</v>
      </c>
      <c r="C30" s="10" t="s">
        <v>94</v>
      </c>
      <c r="D30" s="11" t="s">
        <v>41</v>
      </c>
      <c r="E30" s="10" t="s">
        <v>10</v>
      </c>
      <c r="F30" s="10" t="s">
        <v>43</v>
      </c>
      <c r="G30" s="10" t="s">
        <v>34</v>
      </c>
      <c r="H30" s="12" t="s">
        <v>48</v>
      </c>
      <c r="I30" s="13">
        <v>2500</v>
      </c>
      <c r="J30" s="13">
        <v>10</v>
      </c>
      <c r="K30" s="13">
        <f>I30*J30</f>
        <v>25000</v>
      </c>
    </row>
    <row r="31" spans="1:11" ht="34.5" thickBot="1" x14ac:dyDescent="0.3">
      <c r="A31" s="91" t="s">
        <v>190</v>
      </c>
      <c r="B31" s="92"/>
      <c r="C31" s="92"/>
      <c r="D31" s="92"/>
      <c r="E31" s="92"/>
      <c r="F31" s="92"/>
      <c r="G31" s="92"/>
      <c r="H31" s="92"/>
      <c r="I31" s="92"/>
      <c r="J31" s="92"/>
      <c r="K31" s="92"/>
    </row>
    <row r="32" spans="1:11" ht="37.5" x14ac:dyDescent="0.25">
      <c r="A32" s="5" t="s">
        <v>0</v>
      </c>
      <c r="B32" s="6" t="s">
        <v>1</v>
      </c>
      <c r="C32" s="6" t="s">
        <v>2</v>
      </c>
      <c r="D32" s="6" t="s">
        <v>3</v>
      </c>
      <c r="E32" s="6" t="s">
        <v>4</v>
      </c>
      <c r="F32" s="7" t="s">
        <v>28</v>
      </c>
      <c r="G32" s="6" t="s">
        <v>5</v>
      </c>
      <c r="H32" s="6" t="s">
        <v>7</v>
      </c>
      <c r="I32" s="6" t="s">
        <v>6</v>
      </c>
      <c r="J32" s="6" t="s">
        <v>201</v>
      </c>
      <c r="K32" s="6" t="s">
        <v>16</v>
      </c>
    </row>
    <row r="33" spans="1:11" ht="56.25" x14ac:dyDescent="0.25">
      <c r="A33" s="9">
        <v>1</v>
      </c>
      <c r="B33" s="20" t="s">
        <v>11</v>
      </c>
      <c r="C33" s="10" t="s">
        <v>209</v>
      </c>
      <c r="D33" s="10" t="s">
        <v>9</v>
      </c>
      <c r="E33" s="10" t="s">
        <v>10</v>
      </c>
      <c r="F33" s="10" t="s">
        <v>12</v>
      </c>
      <c r="G33" s="10" t="s">
        <v>23</v>
      </c>
      <c r="H33" s="12" t="s">
        <v>29</v>
      </c>
      <c r="I33" s="13">
        <v>11025</v>
      </c>
      <c r="J33" s="27">
        <v>5</v>
      </c>
      <c r="K33" s="13">
        <f>J33*10500</f>
        <v>52500</v>
      </c>
    </row>
    <row r="34" spans="1:11" ht="18.75" x14ac:dyDescent="0.25">
      <c r="A34" s="9">
        <v>2</v>
      </c>
      <c r="B34" s="20" t="s">
        <v>183</v>
      </c>
      <c r="C34" s="10" t="s">
        <v>149</v>
      </c>
      <c r="D34" s="10" t="s">
        <v>150</v>
      </c>
      <c r="E34" s="10" t="s">
        <v>10</v>
      </c>
      <c r="F34" s="10" t="s">
        <v>145</v>
      </c>
      <c r="G34" s="10" t="s">
        <v>151</v>
      </c>
      <c r="H34" s="12" t="s">
        <v>152</v>
      </c>
      <c r="I34" s="13">
        <v>2100</v>
      </c>
      <c r="J34" s="27">
        <v>5</v>
      </c>
      <c r="K34" s="13">
        <f>J34*I34</f>
        <v>10500</v>
      </c>
    </row>
    <row r="35" spans="1:11" ht="18.75" x14ac:dyDescent="0.25">
      <c r="A35" s="9">
        <v>3</v>
      </c>
      <c r="B35" s="64" t="s">
        <v>240</v>
      </c>
      <c r="C35" s="58" t="s">
        <v>172</v>
      </c>
      <c r="D35" s="59">
        <v>44238</v>
      </c>
      <c r="E35" s="58" t="s">
        <v>10</v>
      </c>
      <c r="F35" s="58" t="s">
        <v>33</v>
      </c>
      <c r="G35" s="58" t="s">
        <v>34</v>
      </c>
      <c r="H35" s="60" t="s">
        <v>29</v>
      </c>
      <c r="I35" s="61">
        <v>335</v>
      </c>
      <c r="J35" s="61">
        <v>10</v>
      </c>
      <c r="K35" s="61">
        <f>I35*J35</f>
        <v>3350</v>
      </c>
    </row>
    <row r="36" spans="1:11" ht="18.75" x14ac:dyDescent="0.25">
      <c r="A36" s="9">
        <v>4</v>
      </c>
      <c r="B36" s="20" t="s">
        <v>107</v>
      </c>
      <c r="C36" s="10" t="s">
        <v>96</v>
      </c>
      <c r="D36" s="11" t="s">
        <v>41</v>
      </c>
      <c r="E36" s="10" t="s">
        <v>10</v>
      </c>
      <c r="F36" s="10" t="s">
        <v>43</v>
      </c>
      <c r="G36" s="10" t="s">
        <v>15</v>
      </c>
      <c r="H36" s="12" t="s">
        <v>38</v>
      </c>
      <c r="I36" s="13">
        <v>0</v>
      </c>
      <c r="J36" s="13">
        <v>10</v>
      </c>
      <c r="K36" s="13">
        <f>I36*J36</f>
        <v>0</v>
      </c>
    </row>
    <row r="37" spans="1:11" ht="34.5" thickBot="1" x14ac:dyDescent="0.3">
      <c r="A37" s="89" t="s">
        <v>191</v>
      </c>
      <c r="B37" s="90"/>
      <c r="C37" s="90"/>
      <c r="D37" s="90"/>
      <c r="E37" s="90"/>
      <c r="F37" s="90"/>
      <c r="G37" s="90"/>
      <c r="H37" s="90"/>
      <c r="I37" s="90"/>
      <c r="J37" s="90"/>
      <c r="K37" s="90"/>
    </row>
    <row r="38" spans="1:11" ht="37.5" x14ac:dyDescent="0.25">
      <c r="A38" s="5" t="s">
        <v>0</v>
      </c>
      <c r="B38" s="6" t="s">
        <v>1</v>
      </c>
      <c r="C38" s="6" t="s">
        <v>2</v>
      </c>
      <c r="D38" s="6" t="s">
        <v>3</v>
      </c>
      <c r="E38" s="6" t="s">
        <v>4</v>
      </c>
      <c r="F38" s="7" t="s">
        <v>28</v>
      </c>
      <c r="G38" s="6" t="s">
        <v>5</v>
      </c>
      <c r="H38" s="6" t="s">
        <v>7</v>
      </c>
      <c r="I38" s="6" t="s">
        <v>6</v>
      </c>
      <c r="J38" s="6" t="s">
        <v>201</v>
      </c>
      <c r="K38" s="6" t="s">
        <v>16</v>
      </c>
    </row>
    <row r="39" spans="1:11" ht="18.75" x14ac:dyDescent="0.25">
      <c r="A39" s="9">
        <v>1</v>
      </c>
      <c r="B39" s="20" t="s">
        <v>13</v>
      </c>
      <c r="C39" s="10" t="s">
        <v>210</v>
      </c>
      <c r="D39" s="11" t="s">
        <v>211</v>
      </c>
      <c r="E39" s="10" t="s">
        <v>10</v>
      </c>
      <c r="F39" s="10" t="s">
        <v>12</v>
      </c>
      <c r="G39" s="10" t="s">
        <v>202</v>
      </c>
      <c r="H39" s="12" t="s">
        <v>29</v>
      </c>
      <c r="I39" s="13">
        <v>4830</v>
      </c>
      <c r="J39" s="27">
        <v>5</v>
      </c>
      <c r="K39" s="13">
        <f>J39*I39</f>
        <v>24150</v>
      </c>
    </row>
    <row r="40" spans="1:11" ht="37.5" x14ac:dyDescent="0.25">
      <c r="A40" s="9">
        <v>2</v>
      </c>
      <c r="B40" s="20" t="s">
        <v>65</v>
      </c>
      <c r="C40" s="10" t="s">
        <v>210</v>
      </c>
      <c r="D40" s="10" t="s">
        <v>70</v>
      </c>
      <c r="E40" s="10" t="s">
        <v>68</v>
      </c>
      <c r="F40" s="10" t="s">
        <v>67</v>
      </c>
      <c r="G40" s="10" t="s">
        <v>202</v>
      </c>
      <c r="H40" s="12" t="s">
        <v>105</v>
      </c>
      <c r="I40" s="13">
        <v>2100</v>
      </c>
      <c r="J40" s="13">
        <v>10</v>
      </c>
      <c r="K40" s="13">
        <f>J40*I40</f>
        <v>21000</v>
      </c>
    </row>
    <row r="41" spans="1:11" ht="18.75" x14ac:dyDescent="0.25">
      <c r="A41" s="9">
        <v>3</v>
      </c>
      <c r="B41" s="20" t="s">
        <v>32</v>
      </c>
      <c r="C41" s="10" t="s">
        <v>173</v>
      </c>
      <c r="D41" s="11">
        <v>43886</v>
      </c>
      <c r="E41" s="10" t="s">
        <v>10</v>
      </c>
      <c r="F41" s="10" t="s">
        <v>33</v>
      </c>
      <c r="G41" s="10" t="s">
        <v>34</v>
      </c>
      <c r="H41" s="12" t="s">
        <v>29</v>
      </c>
      <c r="I41" s="61">
        <v>2500</v>
      </c>
      <c r="J41" s="13">
        <v>10</v>
      </c>
      <c r="K41" s="13">
        <f>I41*J41</f>
        <v>25000</v>
      </c>
    </row>
    <row r="42" spans="1:11" ht="18.75" x14ac:dyDescent="0.25">
      <c r="A42" s="9">
        <v>4</v>
      </c>
      <c r="B42" s="64" t="s">
        <v>240</v>
      </c>
      <c r="C42" s="58" t="s">
        <v>174</v>
      </c>
      <c r="D42" s="59">
        <v>43901</v>
      </c>
      <c r="E42" s="58" t="s">
        <v>10</v>
      </c>
      <c r="F42" s="58" t="s">
        <v>33</v>
      </c>
      <c r="G42" s="58" t="s">
        <v>34</v>
      </c>
      <c r="H42" s="60" t="s">
        <v>29</v>
      </c>
      <c r="I42" s="61">
        <v>335</v>
      </c>
      <c r="J42" s="61">
        <v>10</v>
      </c>
      <c r="K42" s="61">
        <f>I42*J42</f>
        <v>3350</v>
      </c>
    </row>
    <row r="43" spans="1:11" ht="34.5" thickBot="1" x14ac:dyDescent="0.3">
      <c r="A43" s="89" t="s">
        <v>192</v>
      </c>
      <c r="B43" s="90"/>
      <c r="C43" s="90"/>
      <c r="D43" s="90"/>
      <c r="E43" s="90"/>
      <c r="F43" s="90"/>
      <c r="G43" s="90"/>
      <c r="H43" s="90"/>
      <c r="I43" s="90"/>
      <c r="J43" s="90"/>
      <c r="K43" s="90"/>
    </row>
    <row r="44" spans="1:11" ht="37.5" x14ac:dyDescent="0.25">
      <c r="A44" s="5" t="s">
        <v>0</v>
      </c>
      <c r="B44" s="6" t="s">
        <v>1</v>
      </c>
      <c r="C44" s="6" t="s">
        <v>2</v>
      </c>
      <c r="D44" s="6" t="s">
        <v>3</v>
      </c>
      <c r="E44" s="6" t="s">
        <v>4</v>
      </c>
      <c r="F44" s="7" t="s">
        <v>28</v>
      </c>
      <c r="G44" s="6" t="s">
        <v>5</v>
      </c>
      <c r="H44" s="6" t="s">
        <v>7</v>
      </c>
      <c r="I44" s="6" t="s">
        <v>6</v>
      </c>
      <c r="J44" s="6" t="s">
        <v>201</v>
      </c>
      <c r="K44" s="6" t="s">
        <v>16</v>
      </c>
    </row>
    <row r="45" spans="1:11" ht="37.5" x14ac:dyDescent="0.25">
      <c r="A45" s="9">
        <v>1</v>
      </c>
      <c r="B45" s="20" t="s">
        <v>61</v>
      </c>
      <c r="C45" s="10" t="s">
        <v>212</v>
      </c>
      <c r="D45" s="11">
        <v>45009</v>
      </c>
      <c r="E45" s="10" t="s">
        <v>10</v>
      </c>
      <c r="F45" s="10" t="s">
        <v>12</v>
      </c>
      <c r="G45" s="10" t="s">
        <v>202</v>
      </c>
      <c r="H45" s="12" t="s">
        <v>29</v>
      </c>
      <c r="I45" s="13">
        <v>2625</v>
      </c>
      <c r="J45" s="27">
        <v>5</v>
      </c>
      <c r="K45" s="13">
        <f>J45*I45</f>
        <v>13125</v>
      </c>
    </row>
    <row r="46" spans="1:11" ht="18.75" x14ac:dyDescent="0.25">
      <c r="A46" s="9">
        <v>2</v>
      </c>
      <c r="B46" s="20" t="s">
        <v>156</v>
      </c>
      <c r="C46" s="10" t="s">
        <v>213</v>
      </c>
      <c r="D46" s="11" t="s">
        <v>27</v>
      </c>
      <c r="E46" s="10" t="s">
        <v>10</v>
      </c>
      <c r="F46" s="10" t="s">
        <v>12</v>
      </c>
      <c r="G46" s="10" t="s">
        <v>202</v>
      </c>
      <c r="H46" s="12" t="s">
        <v>105</v>
      </c>
      <c r="I46" s="13">
        <v>1575</v>
      </c>
      <c r="J46" s="13">
        <v>10</v>
      </c>
      <c r="K46" s="13">
        <f t="shared" ref="K46:K48" si="2">J46*1500</f>
        <v>15000</v>
      </c>
    </row>
    <row r="47" spans="1:11" ht="18.75" x14ac:dyDescent="0.25">
      <c r="A47" s="9">
        <v>3</v>
      </c>
      <c r="B47" s="20" t="s">
        <v>157</v>
      </c>
      <c r="C47" s="10" t="s">
        <v>213</v>
      </c>
      <c r="D47" s="11" t="s">
        <v>71</v>
      </c>
      <c r="E47" s="10" t="s">
        <v>10</v>
      </c>
      <c r="F47" s="10" t="s">
        <v>12</v>
      </c>
      <c r="G47" s="10" t="s">
        <v>202</v>
      </c>
      <c r="H47" s="12" t="s">
        <v>105</v>
      </c>
      <c r="I47" s="13">
        <v>1890</v>
      </c>
      <c r="J47" s="13">
        <v>10</v>
      </c>
      <c r="K47" s="13">
        <f t="shared" si="2"/>
        <v>15000</v>
      </c>
    </row>
    <row r="48" spans="1:11" ht="18.75" x14ac:dyDescent="0.25">
      <c r="A48" s="9">
        <v>4</v>
      </c>
      <c r="B48" s="20" t="s">
        <v>158</v>
      </c>
      <c r="C48" s="10" t="s">
        <v>213</v>
      </c>
      <c r="D48" s="11" t="s">
        <v>214</v>
      </c>
      <c r="E48" s="10" t="s">
        <v>10</v>
      </c>
      <c r="F48" s="10" t="s">
        <v>12</v>
      </c>
      <c r="G48" s="10" t="s">
        <v>202</v>
      </c>
      <c r="H48" s="12" t="s">
        <v>105</v>
      </c>
      <c r="I48" s="13">
        <v>2415</v>
      </c>
      <c r="J48" s="13">
        <v>5</v>
      </c>
      <c r="K48" s="13">
        <f t="shared" si="2"/>
        <v>7500</v>
      </c>
    </row>
    <row r="49" spans="1:11" ht="18.75" x14ac:dyDescent="0.25">
      <c r="A49" s="9">
        <v>5</v>
      </c>
      <c r="B49" s="20" t="s">
        <v>184</v>
      </c>
      <c r="C49" s="50" t="s">
        <v>215</v>
      </c>
      <c r="D49" s="11" t="s">
        <v>153</v>
      </c>
      <c r="E49" s="10" t="s">
        <v>10</v>
      </c>
      <c r="F49" s="10" t="s">
        <v>145</v>
      </c>
      <c r="G49" s="10" t="s">
        <v>151</v>
      </c>
      <c r="H49" s="12" t="s">
        <v>152</v>
      </c>
      <c r="I49" s="13">
        <v>2100</v>
      </c>
      <c r="J49" s="27">
        <v>5</v>
      </c>
      <c r="K49" s="13">
        <v>10000</v>
      </c>
    </row>
    <row r="50" spans="1:11" ht="18.75" x14ac:dyDescent="0.25">
      <c r="A50" s="9">
        <v>6</v>
      </c>
      <c r="B50" s="64" t="s">
        <v>241</v>
      </c>
      <c r="C50" s="58" t="s">
        <v>175</v>
      </c>
      <c r="D50" s="59">
        <v>43922</v>
      </c>
      <c r="E50" s="58" t="s">
        <v>10</v>
      </c>
      <c r="F50" s="58" t="s">
        <v>33</v>
      </c>
      <c r="G50" s="58" t="s">
        <v>34</v>
      </c>
      <c r="H50" s="60" t="s">
        <v>29</v>
      </c>
      <c r="I50" s="61">
        <v>335</v>
      </c>
      <c r="J50" s="61">
        <v>10</v>
      </c>
      <c r="K50" s="61">
        <f>I50*J50</f>
        <v>3350</v>
      </c>
    </row>
    <row r="51" spans="1:11" ht="34.5" thickBot="1" x14ac:dyDescent="0.3">
      <c r="A51" s="89" t="s">
        <v>219</v>
      </c>
      <c r="B51" s="90"/>
      <c r="C51" s="90"/>
      <c r="D51" s="90"/>
      <c r="E51" s="90"/>
      <c r="F51" s="90"/>
      <c r="G51" s="90"/>
      <c r="H51" s="90"/>
      <c r="I51" s="90"/>
      <c r="J51" s="90"/>
      <c r="K51" s="90"/>
    </row>
    <row r="52" spans="1:11" ht="37.5" x14ac:dyDescent="0.25">
      <c r="A52" s="5" t="s">
        <v>0</v>
      </c>
      <c r="B52" s="6" t="s">
        <v>1</v>
      </c>
      <c r="C52" s="6" t="s">
        <v>2</v>
      </c>
      <c r="D52" s="6" t="s">
        <v>3</v>
      </c>
      <c r="E52" s="6" t="s">
        <v>4</v>
      </c>
      <c r="F52" s="7" t="s">
        <v>28</v>
      </c>
      <c r="G52" s="6" t="s">
        <v>5</v>
      </c>
      <c r="H52" s="6" t="s">
        <v>7</v>
      </c>
      <c r="I52" s="6" t="s">
        <v>6</v>
      </c>
      <c r="J52" s="6" t="s">
        <v>201</v>
      </c>
      <c r="K52" s="6" t="s">
        <v>16</v>
      </c>
    </row>
    <row r="53" spans="1:11" ht="37.5" x14ac:dyDescent="0.25">
      <c r="A53" s="9">
        <v>1</v>
      </c>
      <c r="B53" s="64" t="s">
        <v>243</v>
      </c>
      <c r="C53" s="58" t="s">
        <v>176</v>
      </c>
      <c r="D53" s="59">
        <v>43950</v>
      </c>
      <c r="E53" s="58" t="s">
        <v>10</v>
      </c>
      <c r="F53" s="58" t="s">
        <v>33</v>
      </c>
      <c r="G53" s="58" t="s">
        <v>34</v>
      </c>
      <c r="H53" s="60" t="s">
        <v>29</v>
      </c>
      <c r="I53" s="61">
        <v>335</v>
      </c>
      <c r="J53" s="61">
        <v>10</v>
      </c>
      <c r="K53" s="61">
        <f>I53*J53</f>
        <v>3350</v>
      </c>
    </row>
    <row r="54" spans="1:11" ht="18.75" x14ac:dyDescent="0.25">
      <c r="A54" s="9">
        <v>2</v>
      </c>
      <c r="B54" s="64" t="s">
        <v>241</v>
      </c>
      <c r="C54" s="58" t="s">
        <v>177</v>
      </c>
      <c r="D54" s="59">
        <v>43965</v>
      </c>
      <c r="E54" s="58" t="s">
        <v>10</v>
      </c>
      <c r="F54" s="58" t="s">
        <v>33</v>
      </c>
      <c r="G54" s="58" t="s">
        <v>34</v>
      </c>
      <c r="H54" s="60" t="s">
        <v>29</v>
      </c>
      <c r="I54" s="61">
        <v>335</v>
      </c>
      <c r="J54" s="61">
        <v>10</v>
      </c>
      <c r="K54" s="61">
        <f>I54*J54</f>
        <v>3350</v>
      </c>
    </row>
    <row r="55" spans="1:11" ht="18.75" x14ac:dyDescent="0.25">
      <c r="A55" s="9">
        <v>3</v>
      </c>
      <c r="B55" s="20" t="s">
        <v>155</v>
      </c>
      <c r="C55" s="10" t="s">
        <v>95</v>
      </c>
      <c r="D55" s="11" t="s">
        <v>41</v>
      </c>
      <c r="E55" s="10" t="s">
        <v>10</v>
      </c>
      <c r="F55" s="10" t="s">
        <v>43</v>
      </c>
      <c r="G55" s="10" t="s">
        <v>34</v>
      </c>
      <c r="H55" s="12" t="s">
        <v>48</v>
      </c>
      <c r="I55" s="13">
        <v>2500</v>
      </c>
      <c r="J55" s="13">
        <v>10</v>
      </c>
      <c r="K55" s="13">
        <f>I55*J55</f>
        <v>25000</v>
      </c>
    </row>
    <row r="56" spans="1:11" ht="34.5" thickBot="1" x14ac:dyDescent="0.3">
      <c r="A56" s="89" t="s">
        <v>193</v>
      </c>
      <c r="B56" s="90"/>
      <c r="C56" s="90"/>
      <c r="D56" s="90"/>
      <c r="E56" s="90"/>
      <c r="F56" s="90"/>
      <c r="G56" s="90"/>
      <c r="H56" s="90"/>
      <c r="I56" s="90"/>
      <c r="J56" s="90"/>
      <c r="K56" s="90"/>
    </row>
    <row r="57" spans="1:11" ht="37.5" x14ac:dyDescent="0.25">
      <c r="A57" s="5" t="s">
        <v>0</v>
      </c>
      <c r="B57" s="6" t="s">
        <v>1</v>
      </c>
      <c r="C57" s="6" t="s">
        <v>2</v>
      </c>
      <c r="D57" s="6" t="s">
        <v>3</v>
      </c>
      <c r="E57" s="6" t="s">
        <v>4</v>
      </c>
      <c r="F57" s="7" t="s">
        <v>28</v>
      </c>
      <c r="G57" s="6" t="s">
        <v>5</v>
      </c>
      <c r="H57" s="6" t="s">
        <v>7</v>
      </c>
      <c r="I57" s="6" t="s">
        <v>6</v>
      </c>
      <c r="J57" s="6" t="s">
        <v>201</v>
      </c>
      <c r="K57" s="6" t="s">
        <v>16</v>
      </c>
    </row>
    <row r="58" spans="1:11" ht="37.5" x14ac:dyDescent="0.25">
      <c r="A58" s="53">
        <v>1</v>
      </c>
      <c r="B58" s="45" t="s">
        <v>89</v>
      </c>
      <c r="C58" s="54" t="s">
        <v>148</v>
      </c>
      <c r="D58" s="55" t="s">
        <v>71</v>
      </c>
      <c r="E58" s="56" t="s">
        <v>144</v>
      </c>
      <c r="F58" s="56" t="s">
        <v>145</v>
      </c>
      <c r="G58" s="54" t="s">
        <v>146</v>
      </c>
      <c r="H58" s="56" t="s">
        <v>147</v>
      </c>
      <c r="I58" s="57">
        <v>4200</v>
      </c>
      <c r="J58" s="57">
        <v>5</v>
      </c>
      <c r="K58" s="57">
        <f>J58*I58</f>
        <v>21000</v>
      </c>
    </row>
    <row r="59" spans="1:11" ht="37.5" x14ac:dyDescent="0.25">
      <c r="A59" s="9">
        <v>2</v>
      </c>
      <c r="B59" s="20" t="s">
        <v>65</v>
      </c>
      <c r="C59" s="10" t="s">
        <v>178</v>
      </c>
      <c r="D59" s="10" t="s">
        <v>71</v>
      </c>
      <c r="E59" s="10" t="s">
        <v>68</v>
      </c>
      <c r="F59" s="10" t="s">
        <v>67</v>
      </c>
      <c r="G59" s="10" t="s">
        <v>202</v>
      </c>
      <c r="H59" s="12" t="s">
        <v>105</v>
      </c>
      <c r="I59" s="13">
        <v>2100</v>
      </c>
      <c r="J59" s="13">
        <v>10</v>
      </c>
      <c r="K59" s="13">
        <f>J59*I59</f>
        <v>21000</v>
      </c>
    </row>
    <row r="60" spans="1:11" ht="18.75" x14ac:dyDescent="0.25">
      <c r="A60" s="9">
        <v>3</v>
      </c>
      <c r="B60" s="20" t="s">
        <v>238</v>
      </c>
      <c r="C60" s="10" t="s">
        <v>179</v>
      </c>
      <c r="D60" s="11">
        <v>43985</v>
      </c>
      <c r="E60" s="10" t="s">
        <v>10</v>
      </c>
      <c r="F60" s="10" t="s">
        <v>33</v>
      </c>
      <c r="G60" s="10" t="s">
        <v>34</v>
      </c>
      <c r="H60" s="12" t="s">
        <v>29</v>
      </c>
      <c r="I60" s="13">
        <v>299</v>
      </c>
      <c r="J60" s="13">
        <v>10</v>
      </c>
      <c r="K60" s="13">
        <f>I60*J60</f>
        <v>2990</v>
      </c>
    </row>
    <row r="61" spans="1:11" ht="34.5" thickBot="1" x14ac:dyDescent="0.3">
      <c r="A61" s="89" t="s">
        <v>194</v>
      </c>
      <c r="B61" s="90"/>
      <c r="C61" s="90"/>
      <c r="D61" s="90"/>
      <c r="E61" s="90"/>
      <c r="F61" s="90"/>
      <c r="G61" s="90"/>
      <c r="H61" s="90"/>
      <c r="I61" s="90"/>
      <c r="J61" s="90"/>
      <c r="K61" s="90"/>
    </row>
    <row r="62" spans="1:11" ht="37.5" x14ac:dyDescent="0.25">
      <c r="A62" s="5" t="s">
        <v>0</v>
      </c>
      <c r="B62" s="6" t="s">
        <v>1</v>
      </c>
      <c r="C62" s="6" t="s">
        <v>2</v>
      </c>
      <c r="D62" s="6" t="s">
        <v>3</v>
      </c>
      <c r="E62" s="6" t="s">
        <v>4</v>
      </c>
      <c r="F62" s="7" t="s">
        <v>28</v>
      </c>
      <c r="G62" s="6" t="s">
        <v>5</v>
      </c>
      <c r="H62" s="6" t="s">
        <v>7</v>
      </c>
      <c r="I62" s="6" t="s">
        <v>6</v>
      </c>
      <c r="J62" s="6" t="s">
        <v>201</v>
      </c>
      <c r="K62" s="6" t="s">
        <v>16</v>
      </c>
    </row>
    <row r="63" spans="1:11" ht="18.75" x14ac:dyDescent="0.25">
      <c r="A63" s="9">
        <v>1</v>
      </c>
      <c r="B63" s="20" t="s">
        <v>13</v>
      </c>
      <c r="C63" s="10" t="s">
        <v>216</v>
      </c>
      <c r="D63" s="10" t="s">
        <v>218</v>
      </c>
      <c r="E63" s="10" t="s">
        <v>10</v>
      </c>
      <c r="F63" s="10" t="s">
        <v>12</v>
      </c>
      <c r="G63" s="10" t="s">
        <v>202</v>
      </c>
      <c r="H63" s="12" t="s">
        <v>29</v>
      </c>
      <c r="I63" s="13">
        <v>4830</v>
      </c>
      <c r="J63" s="27">
        <v>5</v>
      </c>
      <c r="K63" s="13">
        <f>I63*J63</f>
        <v>24150</v>
      </c>
    </row>
    <row r="64" spans="1:11" ht="18.75" x14ac:dyDescent="0.25">
      <c r="A64" s="9">
        <v>2</v>
      </c>
      <c r="B64" s="20" t="s">
        <v>156</v>
      </c>
      <c r="C64" s="10" t="s">
        <v>217</v>
      </c>
      <c r="D64" s="11" t="s">
        <v>26</v>
      </c>
      <c r="E64" s="10" t="s">
        <v>10</v>
      </c>
      <c r="F64" s="10" t="s">
        <v>12</v>
      </c>
      <c r="G64" s="10" t="s">
        <v>202</v>
      </c>
      <c r="H64" s="12" t="s">
        <v>105</v>
      </c>
      <c r="I64" s="13">
        <v>1575</v>
      </c>
      <c r="J64" s="13">
        <v>10</v>
      </c>
      <c r="K64" s="13">
        <f>J64*1500</f>
        <v>15000</v>
      </c>
    </row>
    <row r="65" spans="1:11" ht="18.75" x14ac:dyDescent="0.25">
      <c r="A65" s="9">
        <v>3</v>
      </c>
      <c r="B65" s="20" t="s">
        <v>157</v>
      </c>
      <c r="C65" s="10" t="s">
        <v>217</v>
      </c>
      <c r="D65" s="11" t="s">
        <v>26</v>
      </c>
      <c r="E65" s="10" t="s">
        <v>10</v>
      </c>
      <c r="F65" s="10" t="s">
        <v>12</v>
      </c>
      <c r="G65" s="10" t="s">
        <v>202</v>
      </c>
      <c r="H65" s="12" t="s">
        <v>105</v>
      </c>
      <c r="I65" s="13">
        <v>1890</v>
      </c>
      <c r="J65" s="13">
        <v>10</v>
      </c>
      <c r="K65" s="13">
        <f>J65*1800</f>
        <v>18000</v>
      </c>
    </row>
    <row r="66" spans="1:11" ht="18.75" x14ac:dyDescent="0.25">
      <c r="A66" s="9">
        <v>4</v>
      </c>
      <c r="B66" s="20" t="s">
        <v>158</v>
      </c>
      <c r="C66" s="10" t="s">
        <v>217</v>
      </c>
      <c r="D66" s="11" t="s">
        <v>26</v>
      </c>
      <c r="E66" s="10" t="s">
        <v>10</v>
      </c>
      <c r="F66" s="10" t="s">
        <v>12</v>
      </c>
      <c r="G66" s="10" t="s">
        <v>202</v>
      </c>
      <c r="H66" s="12" t="s">
        <v>105</v>
      </c>
      <c r="I66" s="13">
        <v>2415</v>
      </c>
      <c r="J66" s="13">
        <v>5</v>
      </c>
      <c r="K66" s="13">
        <f>J66*2300</f>
        <v>11500</v>
      </c>
    </row>
    <row r="67" spans="1:11" ht="18.75" x14ac:dyDescent="0.25">
      <c r="A67" s="9">
        <v>5</v>
      </c>
      <c r="B67" s="20" t="s">
        <v>32</v>
      </c>
      <c r="C67" s="10" t="s">
        <v>182</v>
      </c>
      <c r="D67" s="11">
        <v>44006</v>
      </c>
      <c r="E67" s="10" t="s">
        <v>10</v>
      </c>
      <c r="F67" s="10" t="s">
        <v>33</v>
      </c>
      <c r="G67" s="10" t="s">
        <v>34</v>
      </c>
      <c r="H67" s="12" t="s">
        <v>29</v>
      </c>
      <c r="I67" s="57">
        <v>2500</v>
      </c>
      <c r="J67" s="13">
        <v>10</v>
      </c>
      <c r="K67" s="13">
        <f>I67*J67</f>
        <v>25000</v>
      </c>
    </row>
    <row r="68" spans="1:11" ht="18.75" x14ac:dyDescent="0.25">
      <c r="A68" s="9">
        <v>6</v>
      </c>
      <c r="B68" s="64" t="s">
        <v>241</v>
      </c>
      <c r="C68" s="58" t="s">
        <v>180</v>
      </c>
      <c r="D68" s="59">
        <v>44026</v>
      </c>
      <c r="E68" s="58" t="s">
        <v>10</v>
      </c>
      <c r="F68" s="58" t="s">
        <v>33</v>
      </c>
      <c r="G68" s="58" t="s">
        <v>34</v>
      </c>
      <c r="H68" s="60" t="s">
        <v>29</v>
      </c>
      <c r="I68" s="61">
        <v>335</v>
      </c>
      <c r="J68" s="61">
        <v>10</v>
      </c>
      <c r="K68" s="61">
        <f>I68*J68</f>
        <v>3350</v>
      </c>
    </row>
    <row r="69" spans="1:11" ht="18.75" x14ac:dyDescent="0.25">
      <c r="A69" s="9">
        <v>7</v>
      </c>
      <c r="B69" s="20" t="s">
        <v>107</v>
      </c>
      <c r="C69" s="10" t="s">
        <v>96</v>
      </c>
      <c r="D69" s="11" t="s">
        <v>41</v>
      </c>
      <c r="E69" s="10" t="s">
        <v>10</v>
      </c>
      <c r="F69" s="10" t="s">
        <v>43</v>
      </c>
      <c r="G69" s="10" t="s">
        <v>15</v>
      </c>
      <c r="H69" s="12" t="s">
        <v>38</v>
      </c>
      <c r="I69" s="13">
        <v>0</v>
      </c>
      <c r="J69" s="13">
        <v>10</v>
      </c>
      <c r="K69" s="13">
        <f>I69*J69</f>
        <v>0</v>
      </c>
    </row>
    <row r="70" spans="1:11" ht="34.5" thickBot="1" x14ac:dyDescent="0.3">
      <c r="A70" s="89" t="s">
        <v>220</v>
      </c>
      <c r="B70" s="90"/>
      <c r="C70" s="90"/>
      <c r="D70" s="90"/>
      <c r="E70" s="90"/>
      <c r="F70" s="90"/>
      <c r="G70" s="90"/>
      <c r="H70" s="90"/>
      <c r="I70" s="90"/>
      <c r="J70" s="90"/>
      <c r="K70" s="90"/>
    </row>
    <row r="71" spans="1:11" ht="37.5" x14ac:dyDescent="0.25">
      <c r="A71" s="5" t="s">
        <v>0</v>
      </c>
      <c r="B71" s="6" t="s">
        <v>1</v>
      </c>
      <c r="C71" s="6" t="s">
        <v>2</v>
      </c>
      <c r="D71" s="6" t="s">
        <v>3</v>
      </c>
      <c r="E71" s="6" t="s">
        <v>4</v>
      </c>
      <c r="F71" s="7" t="s">
        <v>28</v>
      </c>
      <c r="G71" s="6" t="s">
        <v>5</v>
      </c>
      <c r="H71" s="6" t="s">
        <v>7</v>
      </c>
      <c r="I71" s="6" t="s">
        <v>6</v>
      </c>
      <c r="J71" s="6" t="s">
        <v>201</v>
      </c>
      <c r="K71" s="6" t="s">
        <v>16</v>
      </c>
    </row>
    <row r="72" spans="1:11" ht="18.75" x14ac:dyDescent="0.25">
      <c r="A72" s="9">
        <v>1</v>
      </c>
      <c r="B72" s="64" t="s">
        <v>272</v>
      </c>
      <c r="C72" s="58" t="s">
        <v>181</v>
      </c>
      <c r="D72" s="59" t="s">
        <v>239</v>
      </c>
      <c r="E72" s="58" t="s">
        <v>10</v>
      </c>
      <c r="F72" s="58" t="s">
        <v>33</v>
      </c>
      <c r="G72" s="58" t="s">
        <v>34</v>
      </c>
      <c r="H72" s="60" t="s">
        <v>29</v>
      </c>
      <c r="I72" s="61">
        <v>555</v>
      </c>
      <c r="J72" s="61">
        <v>10</v>
      </c>
      <c r="K72" s="61">
        <f>I72*J72</f>
        <v>5550</v>
      </c>
    </row>
    <row r="75" spans="1:11" ht="36" x14ac:dyDescent="0.25">
      <c r="H75" s="132" t="s">
        <v>248</v>
      </c>
      <c r="I75" s="132"/>
      <c r="J75" s="86" t="s">
        <v>245</v>
      </c>
      <c r="K75" s="86">
        <f>SUM(K7:K12,K15:K17,K21:K23,K26:K30,K33:K36,K39:K42,K45:K50,K53:K55,K58:K60,K63:K69,K72)</f>
        <v>784990</v>
      </c>
    </row>
  </sheetData>
  <mergeCells count="14">
    <mergeCell ref="A70:K70"/>
    <mergeCell ref="H75:I75"/>
    <mergeCell ref="A37:K37"/>
    <mergeCell ref="A43:K43"/>
    <mergeCell ref="A51:K51"/>
    <mergeCell ref="A56:K56"/>
    <mergeCell ref="A61:K61"/>
    <mergeCell ref="A1:K1"/>
    <mergeCell ref="A3:K3"/>
    <mergeCell ref="A5:K5"/>
    <mergeCell ref="A24:K24"/>
    <mergeCell ref="A31:K31"/>
    <mergeCell ref="A18:K18"/>
    <mergeCell ref="A13:K13"/>
  </mergeCells>
  <pageMargins left="0.5" right="0.45" top="0.5" bottom="0.5" header="0.3" footer="0.3"/>
  <pageSetup paperSize="9" scale="55" fitToHeight="0" orientation="landscape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L65"/>
  <sheetViews>
    <sheetView topLeftCell="A55" zoomScale="55" zoomScaleNormal="55" workbookViewId="0">
      <selection activeCell="A59" sqref="A59:K63"/>
    </sheetView>
  </sheetViews>
  <sheetFormatPr defaultRowHeight="15" x14ac:dyDescent="0.25"/>
  <cols>
    <col min="1" max="1" width="8.5703125" style="63" customWidth="1"/>
    <col min="2" max="2" width="53.140625" style="63" customWidth="1"/>
    <col min="3" max="3" width="43.5703125" style="63" customWidth="1"/>
    <col min="4" max="4" width="34.85546875" style="63" customWidth="1"/>
    <col min="5" max="5" width="19.5703125" style="63" customWidth="1"/>
    <col min="6" max="6" width="28.42578125" style="63" customWidth="1"/>
    <col min="7" max="7" width="20.5703125" style="63" customWidth="1"/>
    <col min="8" max="8" width="32.7109375" style="63" customWidth="1"/>
    <col min="9" max="9" width="26.7109375" style="63" customWidth="1"/>
    <col min="10" max="10" width="14.5703125" style="63" customWidth="1"/>
    <col min="11" max="11" width="21.140625" style="63" customWidth="1"/>
    <col min="12" max="16384" width="9.140625" style="63"/>
  </cols>
  <sheetData>
    <row r="1" spans="1:11" ht="108.75" customHeight="1" x14ac:dyDescent="0.25">
      <c r="A1" s="111" t="s">
        <v>247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</row>
    <row r="2" spans="1:11" ht="24" customHeight="1" x14ac:dyDescent="0.25">
      <c r="A2" s="115"/>
      <c r="B2" s="116"/>
      <c r="C2" s="116"/>
      <c r="D2" s="116"/>
      <c r="E2" s="116"/>
      <c r="F2" s="116"/>
      <c r="G2" s="116"/>
      <c r="H2" s="116"/>
      <c r="I2" s="116"/>
      <c r="J2" s="116"/>
      <c r="K2" s="116"/>
    </row>
    <row r="3" spans="1:11" ht="35.25" customHeight="1" x14ac:dyDescent="0.25">
      <c r="A3" s="113" t="s">
        <v>265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</row>
    <row r="4" spans="1:11" ht="21.75" customHeight="1" x14ac:dyDescent="0.25">
      <c r="A4" s="115"/>
      <c r="B4" s="116"/>
      <c r="C4" s="116"/>
      <c r="D4" s="116"/>
      <c r="E4" s="116"/>
      <c r="F4" s="116"/>
      <c r="G4" s="116"/>
      <c r="H4" s="116"/>
      <c r="I4" s="116"/>
      <c r="J4" s="116"/>
      <c r="K4" s="116"/>
    </row>
    <row r="5" spans="1:11" ht="34.5" thickBot="1" x14ac:dyDescent="0.3">
      <c r="A5" s="130" t="s">
        <v>186</v>
      </c>
      <c r="B5" s="131"/>
      <c r="C5" s="131"/>
      <c r="D5" s="131"/>
      <c r="E5" s="131"/>
      <c r="F5" s="131"/>
      <c r="G5" s="131"/>
      <c r="H5" s="131"/>
      <c r="I5" s="131"/>
      <c r="J5" s="131"/>
      <c r="K5" s="131"/>
    </row>
    <row r="6" spans="1:11" ht="37.5" x14ac:dyDescent="0.25">
      <c r="A6" s="117" t="s">
        <v>0</v>
      </c>
      <c r="B6" s="118" t="s">
        <v>1</v>
      </c>
      <c r="C6" s="118" t="s">
        <v>2</v>
      </c>
      <c r="D6" s="118" t="s">
        <v>3</v>
      </c>
      <c r="E6" s="118" t="s">
        <v>4</v>
      </c>
      <c r="F6" s="119" t="s">
        <v>28</v>
      </c>
      <c r="G6" s="118" t="s">
        <v>5</v>
      </c>
      <c r="H6" s="118" t="s">
        <v>7</v>
      </c>
      <c r="I6" s="118" t="s">
        <v>6</v>
      </c>
      <c r="J6" s="118" t="s">
        <v>201</v>
      </c>
      <c r="K6" s="118" t="s">
        <v>16</v>
      </c>
    </row>
    <row r="7" spans="1:11" ht="37.5" x14ac:dyDescent="0.25">
      <c r="A7" s="120">
        <v>1</v>
      </c>
      <c r="B7" s="121" t="s">
        <v>246</v>
      </c>
      <c r="C7" s="122" t="s">
        <v>230</v>
      </c>
      <c r="D7" s="123" t="s">
        <v>41</v>
      </c>
      <c r="E7" s="123" t="s">
        <v>15</v>
      </c>
      <c r="F7" s="123" t="s">
        <v>15</v>
      </c>
      <c r="G7" s="123" t="s">
        <v>15</v>
      </c>
      <c r="H7" s="122" t="s">
        <v>221</v>
      </c>
      <c r="I7" s="124">
        <v>6300</v>
      </c>
      <c r="J7" s="124">
        <v>1</v>
      </c>
      <c r="K7" s="124">
        <f t="shared" ref="K7" si="0">I7*J7</f>
        <v>6300</v>
      </c>
    </row>
    <row r="8" spans="1:11" ht="37.5" x14ac:dyDescent="0.25">
      <c r="A8" s="125">
        <v>2</v>
      </c>
      <c r="B8" s="121" t="s">
        <v>246</v>
      </c>
      <c r="C8" s="122" t="s">
        <v>230</v>
      </c>
      <c r="D8" s="123" t="s">
        <v>41</v>
      </c>
      <c r="E8" s="123" t="s">
        <v>15</v>
      </c>
      <c r="F8" s="123" t="s">
        <v>15</v>
      </c>
      <c r="G8" s="123" t="s">
        <v>15</v>
      </c>
      <c r="H8" s="122" t="s">
        <v>221</v>
      </c>
      <c r="I8" s="124">
        <v>8400</v>
      </c>
      <c r="J8" s="124">
        <v>1</v>
      </c>
      <c r="K8" s="124">
        <f t="shared" ref="K8" si="1">I8*J8</f>
        <v>8400</v>
      </c>
    </row>
    <row r="9" spans="1:11" ht="37.5" x14ac:dyDescent="0.25">
      <c r="A9" s="125">
        <v>3</v>
      </c>
      <c r="B9" s="121" t="s">
        <v>246</v>
      </c>
      <c r="C9" s="122" t="s">
        <v>230</v>
      </c>
      <c r="D9" s="123" t="s">
        <v>41</v>
      </c>
      <c r="E9" s="123" t="s">
        <v>15</v>
      </c>
      <c r="F9" s="123" t="s">
        <v>15</v>
      </c>
      <c r="G9" s="123" t="s">
        <v>15</v>
      </c>
      <c r="H9" s="122" t="s">
        <v>221</v>
      </c>
      <c r="I9" s="124">
        <v>5250</v>
      </c>
      <c r="J9" s="124">
        <v>1</v>
      </c>
      <c r="K9" s="124">
        <f t="shared" ref="K9" si="2">I9*J9</f>
        <v>5250</v>
      </c>
    </row>
    <row r="10" spans="1:11" ht="34.5" thickBot="1" x14ac:dyDescent="0.3">
      <c r="A10" s="130" t="s">
        <v>187</v>
      </c>
      <c r="B10" s="131"/>
      <c r="C10" s="131"/>
      <c r="D10" s="131"/>
      <c r="E10" s="131"/>
      <c r="F10" s="131"/>
      <c r="G10" s="131"/>
      <c r="H10" s="131"/>
      <c r="I10" s="131"/>
      <c r="J10" s="131"/>
      <c r="K10" s="131"/>
    </row>
    <row r="11" spans="1:11" ht="37.5" x14ac:dyDescent="0.25">
      <c r="A11" s="117" t="s">
        <v>0</v>
      </c>
      <c r="B11" s="118" t="s">
        <v>1</v>
      </c>
      <c r="C11" s="118" t="s">
        <v>2</v>
      </c>
      <c r="D11" s="118" t="s">
        <v>3</v>
      </c>
      <c r="E11" s="118" t="s">
        <v>4</v>
      </c>
      <c r="F11" s="119" t="s">
        <v>28</v>
      </c>
      <c r="G11" s="118" t="s">
        <v>5</v>
      </c>
      <c r="H11" s="118" t="s">
        <v>7</v>
      </c>
      <c r="I11" s="118" t="s">
        <v>6</v>
      </c>
      <c r="J11" s="118" t="s">
        <v>201</v>
      </c>
      <c r="K11" s="118" t="s">
        <v>16</v>
      </c>
    </row>
    <row r="12" spans="1:11" ht="37.5" x14ac:dyDescent="0.25">
      <c r="A12" s="120">
        <v>1</v>
      </c>
      <c r="B12" s="121" t="s">
        <v>246</v>
      </c>
      <c r="C12" s="122" t="s">
        <v>230</v>
      </c>
      <c r="D12" s="123" t="s">
        <v>41</v>
      </c>
      <c r="E12" s="123" t="s">
        <v>15</v>
      </c>
      <c r="F12" s="123" t="s">
        <v>15</v>
      </c>
      <c r="G12" s="123" t="s">
        <v>15</v>
      </c>
      <c r="H12" s="122" t="s">
        <v>221</v>
      </c>
      <c r="I12" s="124">
        <v>6300</v>
      </c>
      <c r="J12" s="124">
        <v>1</v>
      </c>
      <c r="K12" s="124">
        <f t="shared" ref="K12:K13" si="3">I12*J12</f>
        <v>6300</v>
      </c>
    </row>
    <row r="13" spans="1:11" ht="37.5" x14ac:dyDescent="0.25">
      <c r="A13" s="125">
        <v>2</v>
      </c>
      <c r="B13" s="121" t="s">
        <v>246</v>
      </c>
      <c r="C13" s="122" t="s">
        <v>230</v>
      </c>
      <c r="D13" s="123" t="s">
        <v>41</v>
      </c>
      <c r="E13" s="123" t="s">
        <v>15</v>
      </c>
      <c r="F13" s="123" t="s">
        <v>15</v>
      </c>
      <c r="G13" s="123" t="s">
        <v>15</v>
      </c>
      <c r="H13" s="122" t="s">
        <v>221</v>
      </c>
      <c r="I13" s="124">
        <v>8400</v>
      </c>
      <c r="J13" s="124">
        <v>1</v>
      </c>
      <c r="K13" s="124">
        <f t="shared" si="3"/>
        <v>8400</v>
      </c>
    </row>
    <row r="14" spans="1:11" ht="37.5" x14ac:dyDescent="0.25">
      <c r="A14" s="125">
        <v>3</v>
      </c>
      <c r="B14" s="121" t="s">
        <v>246</v>
      </c>
      <c r="C14" s="122" t="s">
        <v>230</v>
      </c>
      <c r="D14" s="123" t="s">
        <v>41</v>
      </c>
      <c r="E14" s="123" t="s">
        <v>15</v>
      </c>
      <c r="F14" s="123" t="s">
        <v>15</v>
      </c>
      <c r="G14" s="123" t="s">
        <v>15</v>
      </c>
      <c r="H14" s="122" t="s">
        <v>221</v>
      </c>
      <c r="I14" s="124">
        <v>5250</v>
      </c>
      <c r="J14" s="124">
        <v>1</v>
      </c>
      <c r="K14" s="124">
        <f t="shared" ref="K14" si="4">I14*J14</f>
        <v>5250</v>
      </c>
    </row>
    <row r="15" spans="1:11" ht="34.5" thickBot="1" x14ac:dyDescent="0.3">
      <c r="A15" s="130" t="s">
        <v>188</v>
      </c>
      <c r="B15" s="131"/>
      <c r="C15" s="131"/>
      <c r="D15" s="131"/>
      <c r="E15" s="131"/>
      <c r="F15" s="131"/>
      <c r="G15" s="131"/>
      <c r="H15" s="131"/>
      <c r="I15" s="131"/>
      <c r="J15" s="131"/>
      <c r="K15" s="131"/>
    </row>
    <row r="16" spans="1:11" ht="37.5" x14ac:dyDescent="0.25">
      <c r="A16" s="117" t="s">
        <v>0</v>
      </c>
      <c r="B16" s="118" t="s">
        <v>1</v>
      </c>
      <c r="C16" s="118" t="s">
        <v>2</v>
      </c>
      <c r="D16" s="118" t="s">
        <v>3</v>
      </c>
      <c r="E16" s="118" t="s">
        <v>4</v>
      </c>
      <c r="F16" s="119" t="s">
        <v>28</v>
      </c>
      <c r="G16" s="118" t="s">
        <v>5</v>
      </c>
      <c r="H16" s="118" t="s">
        <v>7</v>
      </c>
      <c r="I16" s="118" t="s">
        <v>6</v>
      </c>
      <c r="J16" s="118" t="s">
        <v>201</v>
      </c>
      <c r="K16" s="118" t="s">
        <v>16</v>
      </c>
    </row>
    <row r="17" spans="1:11" ht="37.5" x14ac:dyDescent="0.25">
      <c r="A17" s="120">
        <v>1</v>
      </c>
      <c r="B17" s="121" t="s">
        <v>246</v>
      </c>
      <c r="C17" s="122" t="s">
        <v>230</v>
      </c>
      <c r="D17" s="123" t="s">
        <v>41</v>
      </c>
      <c r="E17" s="123" t="s">
        <v>15</v>
      </c>
      <c r="F17" s="123" t="s">
        <v>15</v>
      </c>
      <c r="G17" s="123" t="s">
        <v>15</v>
      </c>
      <c r="H17" s="122" t="s">
        <v>221</v>
      </c>
      <c r="I17" s="124">
        <v>6300</v>
      </c>
      <c r="J17" s="124">
        <v>1</v>
      </c>
      <c r="K17" s="124">
        <f t="shared" ref="K17:K18" si="5">I17*J17</f>
        <v>6300</v>
      </c>
    </row>
    <row r="18" spans="1:11" ht="37.5" x14ac:dyDescent="0.25">
      <c r="A18" s="125">
        <v>2</v>
      </c>
      <c r="B18" s="121" t="s">
        <v>246</v>
      </c>
      <c r="C18" s="122" t="s">
        <v>230</v>
      </c>
      <c r="D18" s="123" t="s">
        <v>41</v>
      </c>
      <c r="E18" s="123" t="s">
        <v>15</v>
      </c>
      <c r="F18" s="123" t="s">
        <v>15</v>
      </c>
      <c r="G18" s="123" t="s">
        <v>15</v>
      </c>
      <c r="H18" s="122" t="s">
        <v>221</v>
      </c>
      <c r="I18" s="124">
        <v>8400</v>
      </c>
      <c r="J18" s="124">
        <v>1</v>
      </c>
      <c r="K18" s="124">
        <f t="shared" si="5"/>
        <v>8400</v>
      </c>
    </row>
    <row r="19" spans="1:11" ht="37.5" x14ac:dyDescent="0.25">
      <c r="A19" s="125">
        <v>3</v>
      </c>
      <c r="B19" s="121" t="s">
        <v>246</v>
      </c>
      <c r="C19" s="122" t="s">
        <v>230</v>
      </c>
      <c r="D19" s="123" t="s">
        <v>41</v>
      </c>
      <c r="E19" s="123" t="s">
        <v>15</v>
      </c>
      <c r="F19" s="123" t="s">
        <v>15</v>
      </c>
      <c r="G19" s="123" t="s">
        <v>15</v>
      </c>
      <c r="H19" s="122" t="s">
        <v>221</v>
      </c>
      <c r="I19" s="124">
        <v>5250</v>
      </c>
      <c r="J19" s="124">
        <v>1</v>
      </c>
      <c r="K19" s="124">
        <f t="shared" ref="K19" si="6">I19*J19</f>
        <v>5250</v>
      </c>
    </row>
    <row r="20" spans="1:11" ht="34.5" thickBot="1" x14ac:dyDescent="0.3">
      <c r="A20" s="130" t="s">
        <v>189</v>
      </c>
      <c r="B20" s="131"/>
      <c r="C20" s="131"/>
      <c r="D20" s="131"/>
      <c r="E20" s="131"/>
      <c r="F20" s="131"/>
      <c r="G20" s="131"/>
      <c r="H20" s="131"/>
      <c r="I20" s="131"/>
      <c r="J20" s="131"/>
      <c r="K20" s="131"/>
    </row>
    <row r="21" spans="1:11" ht="37.5" x14ac:dyDescent="0.25">
      <c r="A21" s="117" t="s">
        <v>0</v>
      </c>
      <c r="B21" s="118" t="s">
        <v>1</v>
      </c>
      <c r="C21" s="118" t="s">
        <v>2</v>
      </c>
      <c r="D21" s="118" t="s">
        <v>3</v>
      </c>
      <c r="E21" s="118" t="s">
        <v>4</v>
      </c>
      <c r="F21" s="119" t="s">
        <v>28</v>
      </c>
      <c r="G21" s="118" t="s">
        <v>5</v>
      </c>
      <c r="H21" s="118" t="s">
        <v>7</v>
      </c>
      <c r="I21" s="118" t="s">
        <v>6</v>
      </c>
      <c r="J21" s="118" t="s">
        <v>201</v>
      </c>
      <c r="K21" s="118" t="s">
        <v>16</v>
      </c>
    </row>
    <row r="22" spans="1:11" ht="37.5" x14ac:dyDescent="0.25">
      <c r="A22" s="120">
        <v>1</v>
      </c>
      <c r="B22" s="121" t="s">
        <v>246</v>
      </c>
      <c r="C22" s="122" t="s">
        <v>230</v>
      </c>
      <c r="D22" s="123" t="s">
        <v>41</v>
      </c>
      <c r="E22" s="123" t="s">
        <v>15</v>
      </c>
      <c r="F22" s="123" t="s">
        <v>15</v>
      </c>
      <c r="G22" s="123" t="s">
        <v>15</v>
      </c>
      <c r="H22" s="122" t="s">
        <v>221</v>
      </c>
      <c r="I22" s="124">
        <v>6300</v>
      </c>
      <c r="J22" s="124">
        <v>1</v>
      </c>
      <c r="K22" s="124">
        <f t="shared" ref="K22:K23" si="7">I22*J22</f>
        <v>6300</v>
      </c>
    </row>
    <row r="23" spans="1:11" ht="37.5" x14ac:dyDescent="0.25">
      <c r="A23" s="125">
        <v>2</v>
      </c>
      <c r="B23" s="121" t="s">
        <v>246</v>
      </c>
      <c r="C23" s="122" t="s">
        <v>230</v>
      </c>
      <c r="D23" s="123" t="s">
        <v>41</v>
      </c>
      <c r="E23" s="123" t="s">
        <v>15</v>
      </c>
      <c r="F23" s="123" t="s">
        <v>15</v>
      </c>
      <c r="G23" s="123" t="s">
        <v>15</v>
      </c>
      <c r="H23" s="122" t="s">
        <v>221</v>
      </c>
      <c r="I23" s="124">
        <v>8400</v>
      </c>
      <c r="J23" s="124">
        <v>1</v>
      </c>
      <c r="K23" s="124">
        <f t="shared" si="7"/>
        <v>8400</v>
      </c>
    </row>
    <row r="24" spans="1:11" ht="37.5" x14ac:dyDescent="0.25">
      <c r="A24" s="125">
        <v>3</v>
      </c>
      <c r="B24" s="121" t="s">
        <v>246</v>
      </c>
      <c r="C24" s="122" t="s">
        <v>230</v>
      </c>
      <c r="D24" s="123" t="s">
        <v>41</v>
      </c>
      <c r="E24" s="123" t="s">
        <v>15</v>
      </c>
      <c r="F24" s="123" t="s">
        <v>15</v>
      </c>
      <c r="G24" s="123" t="s">
        <v>15</v>
      </c>
      <c r="H24" s="122" t="s">
        <v>221</v>
      </c>
      <c r="I24" s="124">
        <v>5250</v>
      </c>
      <c r="J24" s="124">
        <v>1</v>
      </c>
      <c r="K24" s="124">
        <f t="shared" ref="K24" si="8">I24*J24</f>
        <v>5250</v>
      </c>
    </row>
    <row r="25" spans="1:11" ht="34.5" thickBot="1" x14ac:dyDescent="0.3">
      <c r="A25" s="130" t="s">
        <v>190</v>
      </c>
      <c r="B25" s="131"/>
      <c r="C25" s="131"/>
      <c r="D25" s="131"/>
      <c r="E25" s="131"/>
      <c r="F25" s="131"/>
      <c r="G25" s="131"/>
      <c r="H25" s="131"/>
      <c r="I25" s="131"/>
      <c r="J25" s="131"/>
      <c r="K25" s="131"/>
    </row>
    <row r="26" spans="1:11" ht="37.5" x14ac:dyDescent="0.25">
      <c r="A26" s="117" t="s">
        <v>0</v>
      </c>
      <c r="B26" s="118" t="s">
        <v>1</v>
      </c>
      <c r="C26" s="118" t="s">
        <v>2</v>
      </c>
      <c r="D26" s="118" t="s">
        <v>3</v>
      </c>
      <c r="E26" s="118" t="s">
        <v>4</v>
      </c>
      <c r="F26" s="119" t="s">
        <v>28</v>
      </c>
      <c r="G26" s="118" t="s">
        <v>5</v>
      </c>
      <c r="H26" s="118" t="s">
        <v>7</v>
      </c>
      <c r="I26" s="118" t="s">
        <v>6</v>
      </c>
      <c r="J26" s="118" t="s">
        <v>201</v>
      </c>
      <c r="K26" s="118" t="s">
        <v>16</v>
      </c>
    </row>
    <row r="27" spans="1:11" ht="37.5" x14ac:dyDescent="0.25">
      <c r="A27" s="120">
        <v>1</v>
      </c>
      <c r="B27" s="121" t="s">
        <v>246</v>
      </c>
      <c r="C27" s="122" t="s">
        <v>230</v>
      </c>
      <c r="D27" s="123" t="s">
        <v>41</v>
      </c>
      <c r="E27" s="123" t="s">
        <v>15</v>
      </c>
      <c r="F27" s="123" t="s">
        <v>15</v>
      </c>
      <c r="G27" s="123" t="s">
        <v>15</v>
      </c>
      <c r="H27" s="122" t="s">
        <v>221</v>
      </c>
      <c r="I27" s="124">
        <v>6300</v>
      </c>
      <c r="J27" s="124">
        <v>1</v>
      </c>
      <c r="K27" s="124">
        <f t="shared" ref="K27" si="9">I27*J27</f>
        <v>6300</v>
      </c>
    </row>
    <row r="28" spans="1:11" ht="37.5" x14ac:dyDescent="0.25">
      <c r="A28" s="120">
        <v>2</v>
      </c>
      <c r="B28" s="121" t="s">
        <v>246</v>
      </c>
      <c r="C28" s="122" t="s">
        <v>230</v>
      </c>
      <c r="D28" s="123" t="s">
        <v>41</v>
      </c>
      <c r="E28" s="123" t="s">
        <v>15</v>
      </c>
      <c r="F28" s="123" t="s">
        <v>15</v>
      </c>
      <c r="G28" s="123" t="s">
        <v>15</v>
      </c>
      <c r="H28" s="122" t="s">
        <v>221</v>
      </c>
      <c r="I28" s="124">
        <v>8400</v>
      </c>
      <c r="J28" s="124">
        <v>1</v>
      </c>
      <c r="K28" s="124">
        <f t="shared" ref="K28" si="10">I28*J28</f>
        <v>8400</v>
      </c>
    </row>
    <row r="29" spans="1:11" ht="34.5" thickBot="1" x14ac:dyDescent="0.3">
      <c r="A29" s="130" t="s">
        <v>191</v>
      </c>
      <c r="B29" s="131"/>
      <c r="C29" s="131"/>
      <c r="D29" s="131"/>
      <c r="E29" s="131"/>
      <c r="F29" s="131"/>
      <c r="G29" s="131"/>
      <c r="H29" s="131"/>
      <c r="I29" s="131"/>
      <c r="J29" s="131"/>
      <c r="K29" s="131"/>
    </row>
    <row r="30" spans="1:11" ht="37.5" x14ac:dyDescent="0.25">
      <c r="A30" s="117" t="s">
        <v>0</v>
      </c>
      <c r="B30" s="118" t="s">
        <v>1</v>
      </c>
      <c r="C30" s="118" t="s">
        <v>2</v>
      </c>
      <c r="D30" s="118" t="s">
        <v>3</v>
      </c>
      <c r="E30" s="118" t="s">
        <v>4</v>
      </c>
      <c r="F30" s="119" t="s">
        <v>28</v>
      </c>
      <c r="G30" s="118" t="s">
        <v>5</v>
      </c>
      <c r="H30" s="118" t="s">
        <v>7</v>
      </c>
      <c r="I30" s="118" t="s">
        <v>6</v>
      </c>
      <c r="J30" s="118" t="s">
        <v>201</v>
      </c>
      <c r="K30" s="118" t="s">
        <v>16</v>
      </c>
    </row>
    <row r="31" spans="1:11" ht="37.5" x14ac:dyDescent="0.25">
      <c r="A31" s="120">
        <v>1</v>
      </c>
      <c r="B31" s="121" t="s">
        <v>246</v>
      </c>
      <c r="C31" s="122" t="s">
        <v>230</v>
      </c>
      <c r="D31" s="123" t="s">
        <v>41</v>
      </c>
      <c r="E31" s="123" t="s">
        <v>15</v>
      </c>
      <c r="F31" s="123" t="s">
        <v>15</v>
      </c>
      <c r="G31" s="123" t="s">
        <v>15</v>
      </c>
      <c r="H31" s="122" t="s">
        <v>221</v>
      </c>
      <c r="I31" s="124">
        <v>6300</v>
      </c>
      <c r="J31" s="124">
        <v>1</v>
      </c>
      <c r="K31" s="124">
        <f t="shared" ref="K31:K32" si="11">I31*J31</f>
        <v>6300</v>
      </c>
    </row>
    <row r="32" spans="1:11" ht="37.5" x14ac:dyDescent="0.25">
      <c r="A32" s="120">
        <v>2</v>
      </c>
      <c r="B32" s="121" t="s">
        <v>246</v>
      </c>
      <c r="C32" s="122" t="s">
        <v>230</v>
      </c>
      <c r="D32" s="123" t="s">
        <v>41</v>
      </c>
      <c r="E32" s="123" t="s">
        <v>15</v>
      </c>
      <c r="F32" s="123" t="s">
        <v>15</v>
      </c>
      <c r="G32" s="123" t="s">
        <v>15</v>
      </c>
      <c r="H32" s="122" t="s">
        <v>221</v>
      </c>
      <c r="I32" s="124">
        <v>8400</v>
      </c>
      <c r="J32" s="124">
        <v>1</v>
      </c>
      <c r="K32" s="124">
        <f t="shared" si="11"/>
        <v>8400</v>
      </c>
    </row>
    <row r="33" spans="1:11" ht="37.5" x14ac:dyDescent="0.25">
      <c r="A33" s="120">
        <v>3</v>
      </c>
      <c r="B33" s="121" t="s">
        <v>246</v>
      </c>
      <c r="C33" s="122" t="s">
        <v>230</v>
      </c>
      <c r="D33" s="123" t="s">
        <v>41</v>
      </c>
      <c r="E33" s="123" t="s">
        <v>15</v>
      </c>
      <c r="F33" s="123" t="s">
        <v>15</v>
      </c>
      <c r="G33" s="123" t="s">
        <v>15</v>
      </c>
      <c r="H33" s="122" t="s">
        <v>221</v>
      </c>
      <c r="I33" s="124">
        <v>5250</v>
      </c>
      <c r="J33" s="124">
        <v>1</v>
      </c>
      <c r="K33" s="124">
        <f t="shared" ref="K33" si="12">I33*J33</f>
        <v>5250</v>
      </c>
    </row>
    <row r="34" spans="1:11" ht="34.5" thickBot="1" x14ac:dyDescent="0.3">
      <c r="A34" s="130" t="s">
        <v>192</v>
      </c>
      <c r="B34" s="131"/>
      <c r="C34" s="131"/>
      <c r="D34" s="131"/>
      <c r="E34" s="131"/>
      <c r="F34" s="131"/>
      <c r="G34" s="131"/>
      <c r="H34" s="131"/>
      <c r="I34" s="131"/>
      <c r="J34" s="131"/>
      <c r="K34" s="131"/>
    </row>
    <row r="35" spans="1:11" ht="37.5" x14ac:dyDescent="0.25">
      <c r="A35" s="117" t="s">
        <v>0</v>
      </c>
      <c r="B35" s="118" t="s">
        <v>1</v>
      </c>
      <c r="C35" s="118" t="s">
        <v>2</v>
      </c>
      <c r="D35" s="118" t="s">
        <v>3</v>
      </c>
      <c r="E35" s="118" t="s">
        <v>4</v>
      </c>
      <c r="F35" s="119" t="s">
        <v>28</v>
      </c>
      <c r="G35" s="118" t="s">
        <v>5</v>
      </c>
      <c r="H35" s="118" t="s">
        <v>7</v>
      </c>
      <c r="I35" s="118" t="s">
        <v>6</v>
      </c>
      <c r="J35" s="118" t="s">
        <v>201</v>
      </c>
      <c r="K35" s="118" t="s">
        <v>16</v>
      </c>
    </row>
    <row r="36" spans="1:11" ht="37.5" x14ac:dyDescent="0.25">
      <c r="A36" s="120">
        <v>1</v>
      </c>
      <c r="B36" s="121" t="s">
        <v>246</v>
      </c>
      <c r="C36" s="122" t="s">
        <v>230</v>
      </c>
      <c r="D36" s="123" t="s">
        <v>41</v>
      </c>
      <c r="E36" s="123" t="s">
        <v>15</v>
      </c>
      <c r="F36" s="123" t="s">
        <v>15</v>
      </c>
      <c r="G36" s="123" t="s">
        <v>15</v>
      </c>
      <c r="H36" s="122" t="s">
        <v>221</v>
      </c>
      <c r="I36" s="124">
        <v>6300</v>
      </c>
      <c r="J36" s="124">
        <v>1</v>
      </c>
      <c r="K36" s="124">
        <f t="shared" ref="K36:K37" si="13">I36*J36</f>
        <v>6300</v>
      </c>
    </row>
    <row r="37" spans="1:11" ht="37.5" x14ac:dyDescent="0.25">
      <c r="A37" s="120">
        <v>2</v>
      </c>
      <c r="B37" s="121" t="s">
        <v>246</v>
      </c>
      <c r="C37" s="122" t="s">
        <v>230</v>
      </c>
      <c r="D37" s="123" t="s">
        <v>41</v>
      </c>
      <c r="E37" s="123" t="s">
        <v>15</v>
      </c>
      <c r="F37" s="123" t="s">
        <v>15</v>
      </c>
      <c r="G37" s="123" t="s">
        <v>15</v>
      </c>
      <c r="H37" s="122" t="s">
        <v>221</v>
      </c>
      <c r="I37" s="124">
        <v>8400</v>
      </c>
      <c r="J37" s="124">
        <v>1</v>
      </c>
      <c r="K37" s="124">
        <f t="shared" si="13"/>
        <v>8400</v>
      </c>
    </row>
    <row r="38" spans="1:11" ht="37.5" x14ac:dyDescent="0.25">
      <c r="A38" s="120">
        <v>3</v>
      </c>
      <c r="B38" s="121" t="s">
        <v>246</v>
      </c>
      <c r="C38" s="122" t="s">
        <v>230</v>
      </c>
      <c r="D38" s="123" t="s">
        <v>41</v>
      </c>
      <c r="E38" s="123" t="s">
        <v>15</v>
      </c>
      <c r="F38" s="123" t="s">
        <v>15</v>
      </c>
      <c r="G38" s="123" t="s">
        <v>15</v>
      </c>
      <c r="H38" s="122" t="s">
        <v>221</v>
      </c>
      <c r="I38" s="124">
        <v>5250</v>
      </c>
      <c r="J38" s="124">
        <v>1</v>
      </c>
      <c r="K38" s="124">
        <f t="shared" ref="K38" si="14">I38*J38</f>
        <v>5250</v>
      </c>
    </row>
    <row r="39" spans="1:11" ht="34.5" thickBot="1" x14ac:dyDescent="0.3">
      <c r="A39" s="130" t="s">
        <v>219</v>
      </c>
      <c r="B39" s="131"/>
      <c r="C39" s="131"/>
      <c r="D39" s="131"/>
      <c r="E39" s="131"/>
      <c r="F39" s="131"/>
      <c r="G39" s="131"/>
      <c r="H39" s="131"/>
      <c r="I39" s="131"/>
      <c r="J39" s="131"/>
      <c r="K39" s="131"/>
    </row>
    <row r="40" spans="1:11" ht="37.5" x14ac:dyDescent="0.25">
      <c r="A40" s="117" t="s">
        <v>0</v>
      </c>
      <c r="B40" s="118" t="s">
        <v>1</v>
      </c>
      <c r="C40" s="118" t="s">
        <v>2</v>
      </c>
      <c r="D40" s="118" t="s">
        <v>3</v>
      </c>
      <c r="E40" s="118" t="s">
        <v>4</v>
      </c>
      <c r="F40" s="119" t="s">
        <v>28</v>
      </c>
      <c r="G40" s="118" t="s">
        <v>5</v>
      </c>
      <c r="H40" s="118" t="s">
        <v>7</v>
      </c>
      <c r="I40" s="118" t="s">
        <v>6</v>
      </c>
      <c r="J40" s="118" t="s">
        <v>201</v>
      </c>
      <c r="K40" s="118" t="s">
        <v>16</v>
      </c>
    </row>
    <row r="41" spans="1:11" ht="37.5" x14ac:dyDescent="0.25">
      <c r="A41" s="120">
        <v>1</v>
      </c>
      <c r="B41" s="121" t="s">
        <v>246</v>
      </c>
      <c r="C41" s="122" t="s">
        <v>230</v>
      </c>
      <c r="D41" s="123" t="s">
        <v>41</v>
      </c>
      <c r="E41" s="123" t="s">
        <v>15</v>
      </c>
      <c r="F41" s="123" t="s">
        <v>15</v>
      </c>
      <c r="G41" s="123" t="s">
        <v>15</v>
      </c>
      <c r="H41" s="122" t="s">
        <v>221</v>
      </c>
      <c r="I41" s="124">
        <v>6300</v>
      </c>
      <c r="J41" s="124">
        <v>1</v>
      </c>
      <c r="K41" s="124">
        <f t="shared" ref="K41:K42" si="15">I41*J41</f>
        <v>6300</v>
      </c>
    </row>
    <row r="42" spans="1:11" ht="37.5" x14ac:dyDescent="0.25">
      <c r="A42" s="120">
        <v>2</v>
      </c>
      <c r="B42" s="121" t="s">
        <v>246</v>
      </c>
      <c r="C42" s="122" t="s">
        <v>230</v>
      </c>
      <c r="D42" s="123" t="s">
        <v>41</v>
      </c>
      <c r="E42" s="123" t="s">
        <v>15</v>
      </c>
      <c r="F42" s="123" t="s">
        <v>15</v>
      </c>
      <c r="G42" s="123" t="s">
        <v>15</v>
      </c>
      <c r="H42" s="122" t="s">
        <v>221</v>
      </c>
      <c r="I42" s="124">
        <v>8400</v>
      </c>
      <c r="J42" s="124">
        <v>1</v>
      </c>
      <c r="K42" s="124">
        <f t="shared" si="15"/>
        <v>8400</v>
      </c>
    </row>
    <row r="43" spans="1:11" ht="37.5" x14ac:dyDescent="0.25">
      <c r="A43" s="120">
        <v>3</v>
      </c>
      <c r="B43" s="121" t="s">
        <v>246</v>
      </c>
      <c r="C43" s="122" t="s">
        <v>230</v>
      </c>
      <c r="D43" s="123" t="s">
        <v>41</v>
      </c>
      <c r="E43" s="123" t="s">
        <v>15</v>
      </c>
      <c r="F43" s="123" t="s">
        <v>15</v>
      </c>
      <c r="G43" s="123" t="s">
        <v>15</v>
      </c>
      <c r="H43" s="122" t="s">
        <v>221</v>
      </c>
      <c r="I43" s="124">
        <v>5250</v>
      </c>
      <c r="J43" s="124">
        <v>1</v>
      </c>
      <c r="K43" s="124">
        <f t="shared" ref="K43" si="16">I43*J43</f>
        <v>5250</v>
      </c>
    </row>
    <row r="44" spans="1:11" ht="34.5" thickBot="1" x14ac:dyDescent="0.3">
      <c r="A44" s="130" t="s">
        <v>193</v>
      </c>
      <c r="B44" s="131"/>
      <c r="C44" s="131"/>
      <c r="D44" s="131"/>
      <c r="E44" s="131"/>
      <c r="F44" s="131"/>
      <c r="G44" s="131"/>
      <c r="H44" s="131"/>
      <c r="I44" s="131"/>
      <c r="J44" s="131"/>
      <c r="K44" s="131"/>
    </row>
    <row r="45" spans="1:11" ht="37.5" x14ac:dyDescent="0.25">
      <c r="A45" s="117" t="s">
        <v>0</v>
      </c>
      <c r="B45" s="118" t="s">
        <v>1</v>
      </c>
      <c r="C45" s="118" t="s">
        <v>2</v>
      </c>
      <c r="D45" s="118" t="s">
        <v>3</v>
      </c>
      <c r="E45" s="118" t="s">
        <v>4</v>
      </c>
      <c r="F45" s="119" t="s">
        <v>28</v>
      </c>
      <c r="G45" s="118" t="s">
        <v>5</v>
      </c>
      <c r="H45" s="118" t="s">
        <v>7</v>
      </c>
      <c r="I45" s="118" t="s">
        <v>6</v>
      </c>
      <c r="J45" s="118" t="s">
        <v>201</v>
      </c>
      <c r="K45" s="118" t="s">
        <v>16</v>
      </c>
    </row>
    <row r="46" spans="1:11" ht="37.5" x14ac:dyDescent="0.25">
      <c r="A46" s="120">
        <v>1</v>
      </c>
      <c r="B46" s="121" t="s">
        <v>246</v>
      </c>
      <c r="C46" s="122" t="s">
        <v>230</v>
      </c>
      <c r="D46" s="123" t="s">
        <v>41</v>
      </c>
      <c r="E46" s="123" t="s">
        <v>15</v>
      </c>
      <c r="F46" s="123" t="s">
        <v>15</v>
      </c>
      <c r="G46" s="123" t="s">
        <v>15</v>
      </c>
      <c r="H46" s="122" t="s">
        <v>221</v>
      </c>
      <c r="I46" s="124">
        <v>6300</v>
      </c>
      <c r="J46" s="124">
        <v>1</v>
      </c>
      <c r="K46" s="124">
        <f t="shared" ref="K46:K47" si="17">I46*J46</f>
        <v>6300</v>
      </c>
    </row>
    <row r="47" spans="1:11" ht="37.5" x14ac:dyDescent="0.25">
      <c r="A47" s="120">
        <v>2</v>
      </c>
      <c r="B47" s="121" t="s">
        <v>246</v>
      </c>
      <c r="C47" s="122" t="s">
        <v>230</v>
      </c>
      <c r="D47" s="123" t="s">
        <v>41</v>
      </c>
      <c r="E47" s="123" t="s">
        <v>15</v>
      </c>
      <c r="F47" s="123" t="s">
        <v>15</v>
      </c>
      <c r="G47" s="123" t="s">
        <v>15</v>
      </c>
      <c r="H47" s="122" t="s">
        <v>221</v>
      </c>
      <c r="I47" s="124">
        <v>8400</v>
      </c>
      <c r="J47" s="124">
        <v>1</v>
      </c>
      <c r="K47" s="124">
        <f t="shared" si="17"/>
        <v>8400</v>
      </c>
    </row>
    <row r="48" spans="1:11" ht="37.5" x14ac:dyDescent="0.25">
      <c r="A48" s="120">
        <v>3</v>
      </c>
      <c r="B48" s="121" t="s">
        <v>246</v>
      </c>
      <c r="C48" s="122" t="s">
        <v>230</v>
      </c>
      <c r="D48" s="123" t="s">
        <v>41</v>
      </c>
      <c r="E48" s="123" t="s">
        <v>15</v>
      </c>
      <c r="F48" s="123" t="s">
        <v>15</v>
      </c>
      <c r="G48" s="123" t="s">
        <v>15</v>
      </c>
      <c r="H48" s="122" t="s">
        <v>221</v>
      </c>
      <c r="I48" s="124">
        <v>5250</v>
      </c>
      <c r="J48" s="124">
        <v>1</v>
      </c>
      <c r="K48" s="124">
        <f t="shared" ref="K48" si="18">I48*J48</f>
        <v>5250</v>
      </c>
    </row>
    <row r="49" spans="1:11" ht="34.5" thickBot="1" x14ac:dyDescent="0.3">
      <c r="A49" s="130" t="s">
        <v>194</v>
      </c>
      <c r="B49" s="131"/>
      <c r="C49" s="131"/>
      <c r="D49" s="131"/>
      <c r="E49" s="131"/>
      <c r="F49" s="131"/>
      <c r="G49" s="131"/>
      <c r="H49" s="131"/>
      <c r="I49" s="131"/>
      <c r="J49" s="131"/>
      <c r="K49" s="131"/>
    </row>
    <row r="50" spans="1:11" ht="37.5" x14ac:dyDescent="0.25">
      <c r="A50" s="117" t="s">
        <v>0</v>
      </c>
      <c r="B50" s="118" t="s">
        <v>1</v>
      </c>
      <c r="C50" s="118" t="s">
        <v>2</v>
      </c>
      <c r="D50" s="118" t="s">
        <v>3</v>
      </c>
      <c r="E50" s="118" t="s">
        <v>4</v>
      </c>
      <c r="F50" s="119" t="s">
        <v>28</v>
      </c>
      <c r="G50" s="118" t="s">
        <v>5</v>
      </c>
      <c r="H50" s="118" t="s">
        <v>7</v>
      </c>
      <c r="I50" s="118" t="s">
        <v>6</v>
      </c>
      <c r="J50" s="118" t="s">
        <v>201</v>
      </c>
      <c r="K50" s="118" t="s">
        <v>16</v>
      </c>
    </row>
    <row r="51" spans="1:11" ht="37.5" x14ac:dyDescent="0.25">
      <c r="A51" s="120">
        <v>1</v>
      </c>
      <c r="B51" s="121" t="s">
        <v>246</v>
      </c>
      <c r="C51" s="122" t="s">
        <v>230</v>
      </c>
      <c r="D51" s="123" t="s">
        <v>41</v>
      </c>
      <c r="E51" s="123" t="s">
        <v>15</v>
      </c>
      <c r="F51" s="123" t="s">
        <v>15</v>
      </c>
      <c r="G51" s="123" t="s">
        <v>15</v>
      </c>
      <c r="H51" s="122" t="s">
        <v>221</v>
      </c>
      <c r="I51" s="124">
        <v>6300</v>
      </c>
      <c r="J51" s="124">
        <v>1</v>
      </c>
      <c r="K51" s="124">
        <f t="shared" ref="K51:K52" si="19">I51*J51</f>
        <v>6300</v>
      </c>
    </row>
    <row r="52" spans="1:11" ht="37.5" x14ac:dyDescent="0.25">
      <c r="A52" s="120">
        <v>2</v>
      </c>
      <c r="B52" s="121" t="s">
        <v>246</v>
      </c>
      <c r="C52" s="122" t="s">
        <v>230</v>
      </c>
      <c r="D52" s="123" t="s">
        <v>41</v>
      </c>
      <c r="E52" s="123" t="s">
        <v>15</v>
      </c>
      <c r="F52" s="123" t="s">
        <v>15</v>
      </c>
      <c r="G52" s="123" t="s">
        <v>15</v>
      </c>
      <c r="H52" s="122" t="s">
        <v>221</v>
      </c>
      <c r="I52" s="124">
        <v>8400</v>
      </c>
      <c r="J52" s="124">
        <v>1</v>
      </c>
      <c r="K52" s="124">
        <f t="shared" si="19"/>
        <v>8400</v>
      </c>
    </row>
    <row r="53" spans="1:11" ht="37.5" x14ac:dyDescent="0.25">
      <c r="A53" s="120">
        <v>3</v>
      </c>
      <c r="B53" s="121" t="s">
        <v>246</v>
      </c>
      <c r="C53" s="122" t="s">
        <v>230</v>
      </c>
      <c r="D53" s="123" t="s">
        <v>41</v>
      </c>
      <c r="E53" s="123" t="s">
        <v>15</v>
      </c>
      <c r="F53" s="123" t="s">
        <v>15</v>
      </c>
      <c r="G53" s="123" t="s">
        <v>15</v>
      </c>
      <c r="H53" s="122" t="s">
        <v>221</v>
      </c>
      <c r="I53" s="124">
        <v>5250</v>
      </c>
      <c r="J53" s="124">
        <v>1</v>
      </c>
      <c r="K53" s="124">
        <f t="shared" ref="K53" si="20">I53*J53</f>
        <v>5250</v>
      </c>
    </row>
    <row r="54" spans="1:11" ht="34.5" thickBot="1" x14ac:dyDescent="0.3">
      <c r="A54" s="130" t="s">
        <v>220</v>
      </c>
      <c r="B54" s="131"/>
      <c r="C54" s="131"/>
      <c r="D54" s="131"/>
      <c r="E54" s="131"/>
      <c r="F54" s="131"/>
      <c r="G54" s="131"/>
      <c r="H54" s="131"/>
      <c r="I54" s="131"/>
      <c r="J54" s="131"/>
      <c r="K54" s="131"/>
    </row>
    <row r="55" spans="1:11" ht="37.5" x14ac:dyDescent="0.25">
      <c r="A55" s="117" t="s">
        <v>0</v>
      </c>
      <c r="B55" s="118" t="s">
        <v>1</v>
      </c>
      <c r="C55" s="118" t="s">
        <v>2</v>
      </c>
      <c r="D55" s="118" t="s">
        <v>3</v>
      </c>
      <c r="E55" s="118" t="s">
        <v>4</v>
      </c>
      <c r="F55" s="119" t="s">
        <v>28</v>
      </c>
      <c r="G55" s="118" t="s">
        <v>5</v>
      </c>
      <c r="H55" s="118" t="s">
        <v>7</v>
      </c>
      <c r="I55" s="118" t="s">
        <v>6</v>
      </c>
      <c r="J55" s="118" t="s">
        <v>201</v>
      </c>
      <c r="K55" s="118" t="s">
        <v>16</v>
      </c>
    </row>
    <row r="56" spans="1:11" ht="37.5" x14ac:dyDescent="0.25">
      <c r="A56" s="120">
        <v>1</v>
      </c>
      <c r="B56" s="121" t="s">
        <v>246</v>
      </c>
      <c r="C56" s="122" t="s">
        <v>230</v>
      </c>
      <c r="D56" s="123" t="s">
        <v>41</v>
      </c>
      <c r="E56" s="123" t="s">
        <v>15</v>
      </c>
      <c r="F56" s="123" t="s">
        <v>15</v>
      </c>
      <c r="G56" s="123" t="s">
        <v>15</v>
      </c>
      <c r="H56" s="122" t="s">
        <v>221</v>
      </c>
      <c r="I56" s="124">
        <v>6300</v>
      </c>
      <c r="J56" s="124">
        <v>1</v>
      </c>
      <c r="K56" s="124">
        <f t="shared" ref="K56:K57" si="21">I56*J56</f>
        <v>6300</v>
      </c>
    </row>
    <row r="57" spans="1:11" ht="37.5" x14ac:dyDescent="0.25">
      <c r="A57" s="120">
        <v>2</v>
      </c>
      <c r="B57" s="121" t="s">
        <v>246</v>
      </c>
      <c r="C57" s="122" t="s">
        <v>230</v>
      </c>
      <c r="D57" s="123" t="s">
        <v>41</v>
      </c>
      <c r="E57" s="123" t="s">
        <v>15</v>
      </c>
      <c r="F57" s="123" t="s">
        <v>15</v>
      </c>
      <c r="G57" s="123" t="s">
        <v>15</v>
      </c>
      <c r="H57" s="122" t="s">
        <v>221</v>
      </c>
      <c r="I57" s="124">
        <v>8400</v>
      </c>
      <c r="J57" s="124">
        <v>1</v>
      </c>
      <c r="K57" s="124">
        <f t="shared" si="21"/>
        <v>8400</v>
      </c>
    </row>
    <row r="58" spans="1:11" ht="37.5" x14ac:dyDescent="0.25">
      <c r="A58" s="120">
        <v>3</v>
      </c>
      <c r="B58" s="121" t="s">
        <v>246</v>
      </c>
      <c r="C58" s="122" t="s">
        <v>230</v>
      </c>
      <c r="D58" s="123" t="s">
        <v>41</v>
      </c>
      <c r="E58" s="123" t="s">
        <v>15</v>
      </c>
      <c r="F58" s="123" t="s">
        <v>15</v>
      </c>
      <c r="G58" s="123" t="s">
        <v>15</v>
      </c>
      <c r="H58" s="122" t="s">
        <v>221</v>
      </c>
      <c r="I58" s="124">
        <v>5250</v>
      </c>
      <c r="J58" s="124">
        <v>1</v>
      </c>
      <c r="K58" s="124">
        <f t="shared" ref="K58" si="22">I58*J58</f>
        <v>5250</v>
      </c>
    </row>
    <row r="59" spans="1:11" ht="34.5" thickBot="1" x14ac:dyDescent="0.3">
      <c r="A59" s="130" t="s">
        <v>249</v>
      </c>
      <c r="B59" s="131"/>
      <c r="C59" s="131"/>
      <c r="D59" s="131"/>
      <c r="E59" s="131"/>
      <c r="F59" s="131"/>
      <c r="G59" s="131"/>
      <c r="H59" s="131"/>
      <c r="I59" s="131"/>
      <c r="J59" s="131"/>
      <c r="K59" s="131"/>
    </row>
    <row r="60" spans="1:11" ht="37.5" x14ac:dyDescent="0.25">
      <c r="A60" s="117" t="s">
        <v>0</v>
      </c>
      <c r="B60" s="118" t="s">
        <v>1</v>
      </c>
      <c r="C60" s="118" t="s">
        <v>2</v>
      </c>
      <c r="D60" s="118" t="s">
        <v>3</v>
      </c>
      <c r="E60" s="118" t="s">
        <v>4</v>
      </c>
      <c r="F60" s="119" t="s">
        <v>28</v>
      </c>
      <c r="G60" s="118" t="s">
        <v>5</v>
      </c>
      <c r="H60" s="118" t="s">
        <v>7</v>
      </c>
      <c r="I60" s="118" t="s">
        <v>6</v>
      </c>
      <c r="J60" s="118" t="s">
        <v>201</v>
      </c>
      <c r="K60" s="118" t="s">
        <v>16</v>
      </c>
    </row>
    <row r="61" spans="1:11" ht="37.5" x14ac:dyDescent="0.25">
      <c r="A61" s="120">
        <v>1</v>
      </c>
      <c r="B61" s="121" t="s">
        <v>246</v>
      </c>
      <c r="C61" s="122" t="s">
        <v>230</v>
      </c>
      <c r="D61" s="123" t="s">
        <v>41</v>
      </c>
      <c r="E61" s="123" t="s">
        <v>15</v>
      </c>
      <c r="F61" s="123" t="s">
        <v>15</v>
      </c>
      <c r="G61" s="123" t="s">
        <v>15</v>
      </c>
      <c r="H61" s="122" t="s">
        <v>221</v>
      </c>
      <c r="I61" s="124">
        <v>6300</v>
      </c>
      <c r="J61" s="124">
        <v>1</v>
      </c>
      <c r="K61" s="124">
        <f t="shared" ref="K61:K62" si="23">I61*J61</f>
        <v>6300</v>
      </c>
    </row>
    <row r="62" spans="1:11" ht="37.5" x14ac:dyDescent="0.25">
      <c r="A62" s="120">
        <v>2</v>
      </c>
      <c r="B62" s="121" t="s">
        <v>246</v>
      </c>
      <c r="C62" s="122" t="s">
        <v>230</v>
      </c>
      <c r="D62" s="123" t="s">
        <v>41</v>
      </c>
      <c r="E62" s="123" t="s">
        <v>15</v>
      </c>
      <c r="F62" s="123" t="s">
        <v>15</v>
      </c>
      <c r="G62" s="123" t="s">
        <v>15</v>
      </c>
      <c r="H62" s="122" t="s">
        <v>221</v>
      </c>
      <c r="I62" s="124">
        <v>8400</v>
      </c>
      <c r="J62" s="124">
        <v>1</v>
      </c>
      <c r="K62" s="124">
        <f t="shared" si="23"/>
        <v>8400</v>
      </c>
    </row>
    <row r="63" spans="1:11" ht="37.5" x14ac:dyDescent="0.25">
      <c r="A63" s="120">
        <v>3</v>
      </c>
      <c r="B63" s="121" t="s">
        <v>246</v>
      </c>
      <c r="C63" s="122" t="s">
        <v>230</v>
      </c>
      <c r="D63" s="123" t="s">
        <v>41</v>
      </c>
      <c r="E63" s="123" t="s">
        <v>15</v>
      </c>
      <c r="F63" s="123" t="s">
        <v>15</v>
      </c>
      <c r="G63" s="123" t="s">
        <v>15</v>
      </c>
      <c r="H63" s="122" t="s">
        <v>221</v>
      </c>
      <c r="I63" s="124">
        <v>5250</v>
      </c>
      <c r="J63" s="124">
        <v>1</v>
      </c>
      <c r="K63" s="124">
        <f t="shared" ref="K63" si="24">I63*J63</f>
        <v>5250</v>
      </c>
    </row>
    <row r="65" spans="8:12" ht="36" x14ac:dyDescent="0.25">
      <c r="H65" s="132" t="s">
        <v>250</v>
      </c>
      <c r="I65" s="132"/>
      <c r="K65" s="86">
        <f>SUM(K7:K9,K12:K14,K17:K19,K22:K24,K27:K28,K31:K33,K36:K38,K41:K43,K46:K48,K51:K53,K56:K58,K61:K63)</f>
        <v>234150</v>
      </c>
      <c r="L65" s="86"/>
    </row>
  </sheetData>
  <mergeCells count="15">
    <mergeCell ref="A59:K59"/>
    <mergeCell ref="H65:I65"/>
    <mergeCell ref="A34:K34"/>
    <mergeCell ref="A39:K39"/>
    <mergeCell ref="A44:K44"/>
    <mergeCell ref="A49:K49"/>
    <mergeCell ref="A54:K54"/>
    <mergeCell ref="A1:K1"/>
    <mergeCell ref="A3:K3"/>
    <mergeCell ref="A5:K5"/>
    <mergeCell ref="A29:K29"/>
    <mergeCell ref="A10:K10"/>
    <mergeCell ref="A15:K15"/>
    <mergeCell ref="A20:K20"/>
    <mergeCell ref="A25:K25"/>
  </mergeCells>
  <pageMargins left="0.5" right="0.45" top="0.5" bottom="0.5" header="0.3" footer="0.3"/>
  <pageSetup paperSize="9" scale="54" fitToHeight="0" orientation="landscape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K20"/>
  <sheetViews>
    <sheetView zoomScale="55" zoomScaleNormal="55" workbookViewId="0">
      <selection activeCell="A39" sqref="A39:K48"/>
    </sheetView>
  </sheetViews>
  <sheetFormatPr defaultRowHeight="15" x14ac:dyDescent="0.25"/>
  <cols>
    <col min="1" max="1" width="8.5703125" style="75" customWidth="1"/>
    <col min="2" max="2" width="53.140625" style="75" customWidth="1"/>
    <col min="3" max="3" width="37.5703125" style="75" customWidth="1"/>
    <col min="4" max="4" width="34.85546875" style="75" customWidth="1"/>
    <col min="5" max="5" width="19.5703125" style="75" customWidth="1"/>
    <col min="6" max="6" width="28.42578125" style="75" customWidth="1"/>
    <col min="7" max="7" width="20.5703125" style="75" customWidth="1"/>
    <col min="8" max="8" width="32.7109375" style="75" customWidth="1"/>
    <col min="9" max="9" width="26.7109375" style="75" customWidth="1"/>
    <col min="10" max="10" width="14.5703125" style="75" customWidth="1"/>
    <col min="11" max="11" width="21.140625" style="75" customWidth="1"/>
    <col min="12" max="16384" width="9.140625" style="75"/>
  </cols>
  <sheetData>
    <row r="1" spans="1:11" ht="108.75" customHeight="1" x14ac:dyDescent="0.25">
      <c r="A1" s="100" t="s">
        <v>222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</row>
    <row r="2" spans="1:11" ht="35.25" customHeight="1" x14ac:dyDescent="0.25">
      <c r="A2" s="102" t="s">
        <v>102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</row>
    <row r="3" spans="1:11" ht="24" customHeight="1" x14ac:dyDescent="0.25">
      <c r="A3" s="76"/>
      <c r="B3" s="77"/>
      <c r="C3" s="77"/>
      <c r="D3" s="77"/>
      <c r="E3" s="77"/>
      <c r="F3" s="77"/>
      <c r="G3" s="77"/>
      <c r="H3" s="77"/>
      <c r="I3" s="77"/>
      <c r="J3" s="77"/>
      <c r="K3" s="77"/>
    </row>
    <row r="4" spans="1:11" ht="35.25" customHeight="1" x14ac:dyDescent="0.25">
      <c r="A4" s="102" t="s">
        <v>97</v>
      </c>
      <c r="B4" s="103"/>
      <c r="C4" s="103"/>
      <c r="D4" s="103"/>
      <c r="E4" s="103"/>
      <c r="F4" s="103"/>
      <c r="G4" s="103"/>
      <c r="H4" s="103"/>
      <c r="I4" s="103"/>
      <c r="J4" s="103"/>
      <c r="K4" s="103"/>
    </row>
    <row r="5" spans="1:11" ht="21.75" customHeight="1" x14ac:dyDescent="0.25">
      <c r="A5" s="76"/>
      <c r="B5" s="77"/>
      <c r="C5" s="77"/>
      <c r="D5" s="77"/>
      <c r="E5" s="77"/>
      <c r="F5" s="77"/>
      <c r="G5" s="77"/>
      <c r="H5" s="77"/>
      <c r="I5" s="77"/>
      <c r="J5" s="77"/>
      <c r="K5" s="77"/>
    </row>
    <row r="6" spans="1:11" ht="34.5" thickBot="1" x14ac:dyDescent="0.3">
      <c r="A6" s="106" t="s">
        <v>187</v>
      </c>
      <c r="B6" s="107"/>
      <c r="C6" s="107"/>
      <c r="D6" s="107"/>
      <c r="E6" s="107"/>
      <c r="F6" s="107"/>
      <c r="G6" s="107"/>
      <c r="H6" s="107"/>
      <c r="I6" s="107"/>
      <c r="J6" s="107"/>
      <c r="K6" s="107"/>
    </row>
    <row r="7" spans="1:11" ht="37.5" x14ac:dyDescent="0.25">
      <c r="A7" s="78" t="s">
        <v>0</v>
      </c>
      <c r="B7" s="79" t="s">
        <v>1</v>
      </c>
      <c r="C7" s="79" t="s">
        <v>2</v>
      </c>
      <c r="D7" s="79" t="s">
        <v>3</v>
      </c>
      <c r="E7" s="79" t="s">
        <v>4</v>
      </c>
      <c r="F7" s="80" t="s">
        <v>28</v>
      </c>
      <c r="G7" s="79" t="s">
        <v>5</v>
      </c>
      <c r="H7" s="79" t="s">
        <v>7</v>
      </c>
      <c r="I7" s="79" t="s">
        <v>6</v>
      </c>
      <c r="J7" s="79" t="s">
        <v>201</v>
      </c>
      <c r="K7" s="79" t="s">
        <v>16</v>
      </c>
    </row>
    <row r="8" spans="1:11" ht="37.5" x14ac:dyDescent="0.25">
      <c r="A8" s="81">
        <v>1</v>
      </c>
      <c r="B8" s="82" t="s">
        <v>229</v>
      </c>
      <c r="C8" s="83" t="s">
        <v>230</v>
      </c>
      <c r="D8" s="84" t="s">
        <v>41</v>
      </c>
      <c r="E8" s="84" t="s">
        <v>15</v>
      </c>
      <c r="F8" s="84" t="s">
        <v>15</v>
      </c>
      <c r="G8" s="84" t="s">
        <v>15</v>
      </c>
      <c r="H8" s="83" t="s">
        <v>221</v>
      </c>
      <c r="I8" s="85">
        <v>6000</v>
      </c>
      <c r="J8" s="85">
        <v>1</v>
      </c>
      <c r="K8" s="85">
        <f t="shared" ref="K8" si="0">I8*J8</f>
        <v>6000</v>
      </c>
    </row>
    <row r="9" spans="1:11" ht="34.5" thickBot="1" x14ac:dyDescent="0.3">
      <c r="A9" s="104" t="s">
        <v>189</v>
      </c>
      <c r="B9" s="105"/>
      <c r="C9" s="105"/>
      <c r="D9" s="105"/>
      <c r="E9" s="105"/>
      <c r="F9" s="105"/>
      <c r="G9" s="105"/>
      <c r="H9" s="105"/>
      <c r="I9" s="105"/>
      <c r="J9" s="105"/>
      <c r="K9" s="105"/>
    </row>
    <row r="10" spans="1:11" ht="37.5" x14ac:dyDescent="0.25">
      <c r="A10" s="78" t="s">
        <v>0</v>
      </c>
      <c r="B10" s="79" t="s">
        <v>1</v>
      </c>
      <c r="C10" s="79" t="s">
        <v>2</v>
      </c>
      <c r="D10" s="79" t="s">
        <v>3</v>
      </c>
      <c r="E10" s="79" t="s">
        <v>4</v>
      </c>
      <c r="F10" s="80" t="s">
        <v>28</v>
      </c>
      <c r="G10" s="79" t="s">
        <v>5</v>
      </c>
      <c r="H10" s="79" t="s">
        <v>7</v>
      </c>
      <c r="I10" s="79" t="s">
        <v>6</v>
      </c>
      <c r="J10" s="79" t="s">
        <v>201</v>
      </c>
      <c r="K10" s="79" t="s">
        <v>16</v>
      </c>
    </row>
    <row r="11" spans="1:11" ht="37.5" x14ac:dyDescent="0.25">
      <c r="A11" s="81">
        <v>1</v>
      </c>
      <c r="B11" s="82" t="s">
        <v>229</v>
      </c>
      <c r="C11" s="83" t="s">
        <v>230</v>
      </c>
      <c r="D11" s="84" t="s">
        <v>41</v>
      </c>
      <c r="E11" s="84" t="s">
        <v>15</v>
      </c>
      <c r="F11" s="84" t="s">
        <v>15</v>
      </c>
      <c r="G11" s="84" t="s">
        <v>15</v>
      </c>
      <c r="H11" s="83" t="s">
        <v>221</v>
      </c>
      <c r="I11" s="85">
        <v>6000</v>
      </c>
      <c r="J11" s="85">
        <v>1</v>
      </c>
      <c r="K11" s="85">
        <f t="shared" ref="K11" si="1">I11*J11</f>
        <v>6000</v>
      </c>
    </row>
    <row r="12" spans="1:11" ht="34.5" thickBot="1" x14ac:dyDescent="0.3">
      <c r="A12" s="104" t="s">
        <v>191</v>
      </c>
      <c r="B12" s="105"/>
      <c r="C12" s="105"/>
      <c r="D12" s="105"/>
      <c r="E12" s="105"/>
      <c r="F12" s="105"/>
      <c r="G12" s="105"/>
      <c r="H12" s="105"/>
      <c r="I12" s="105"/>
      <c r="J12" s="105"/>
      <c r="K12" s="105"/>
    </row>
    <row r="13" spans="1:11" ht="37.5" x14ac:dyDescent="0.25">
      <c r="A13" s="78" t="s">
        <v>0</v>
      </c>
      <c r="B13" s="79" t="s">
        <v>1</v>
      </c>
      <c r="C13" s="79" t="s">
        <v>2</v>
      </c>
      <c r="D13" s="79" t="s">
        <v>3</v>
      </c>
      <c r="E13" s="79" t="s">
        <v>4</v>
      </c>
      <c r="F13" s="80" t="s">
        <v>28</v>
      </c>
      <c r="G13" s="79" t="s">
        <v>5</v>
      </c>
      <c r="H13" s="79" t="s">
        <v>7</v>
      </c>
      <c r="I13" s="79" t="s">
        <v>6</v>
      </c>
      <c r="J13" s="79" t="s">
        <v>201</v>
      </c>
      <c r="K13" s="79" t="s">
        <v>16</v>
      </c>
    </row>
    <row r="14" spans="1:11" ht="37.5" x14ac:dyDescent="0.25">
      <c r="A14" s="81">
        <v>1</v>
      </c>
      <c r="B14" s="82" t="s">
        <v>229</v>
      </c>
      <c r="C14" s="83" t="s">
        <v>230</v>
      </c>
      <c r="D14" s="84" t="s">
        <v>41</v>
      </c>
      <c r="E14" s="84" t="s">
        <v>15</v>
      </c>
      <c r="F14" s="84" t="s">
        <v>15</v>
      </c>
      <c r="G14" s="84" t="s">
        <v>15</v>
      </c>
      <c r="H14" s="83" t="s">
        <v>221</v>
      </c>
      <c r="I14" s="85">
        <v>6000</v>
      </c>
      <c r="J14" s="85">
        <v>1</v>
      </c>
      <c r="K14" s="85">
        <f t="shared" ref="K14" si="2">I14*J14</f>
        <v>6000</v>
      </c>
    </row>
    <row r="15" spans="1:11" ht="34.5" thickBot="1" x14ac:dyDescent="0.3">
      <c r="A15" s="104" t="s">
        <v>219</v>
      </c>
      <c r="B15" s="105"/>
      <c r="C15" s="105"/>
      <c r="D15" s="105"/>
      <c r="E15" s="105"/>
      <c r="F15" s="105"/>
      <c r="G15" s="105"/>
      <c r="H15" s="105"/>
      <c r="I15" s="105"/>
      <c r="J15" s="105"/>
      <c r="K15" s="105"/>
    </row>
    <row r="16" spans="1:11" ht="37.5" x14ac:dyDescent="0.25">
      <c r="A16" s="78" t="s">
        <v>0</v>
      </c>
      <c r="B16" s="79" t="s">
        <v>1</v>
      </c>
      <c r="C16" s="79" t="s">
        <v>2</v>
      </c>
      <c r="D16" s="79" t="s">
        <v>3</v>
      </c>
      <c r="E16" s="79" t="s">
        <v>4</v>
      </c>
      <c r="F16" s="80" t="s">
        <v>28</v>
      </c>
      <c r="G16" s="79" t="s">
        <v>5</v>
      </c>
      <c r="H16" s="79" t="s">
        <v>7</v>
      </c>
      <c r="I16" s="79" t="s">
        <v>6</v>
      </c>
      <c r="J16" s="79" t="s">
        <v>201</v>
      </c>
      <c r="K16" s="79" t="s">
        <v>16</v>
      </c>
    </row>
    <row r="17" spans="1:11" ht="37.5" x14ac:dyDescent="0.25">
      <c r="A17" s="81">
        <v>1</v>
      </c>
      <c r="B17" s="82" t="s">
        <v>229</v>
      </c>
      <c r="C17" s="83" t="s">
        <v>230</v>
      </c>
      <c r="D17" s="84" t="s">
        <v>41</v>
      </c>
      <c r="E17" s="84" t="s">
        <v>15</v>
      </c>
      <c r="F17" s="84" t="s">
        <v>15</v>
      </c>
      <c r="G17" s="84" t="s">
        <v>15</v>
      </c>
      <c r="H17" s="83" t="s">
        <v>221</v>
      </c>
      <c r="I17" s="85">
        <v>6000</v>
      </c>
      <c r="J17" s="85">
        <v>1</v>
      </c>
      <c r="K17" s="85">
        <f t="shared" ref="K17" si="3">I17*J17</f>
        <v>6000</v>
      </c>
    </row>
    <row r="18" spans="1:11" ht="34.5" thickBot="1" x14ac:dyDescent="0.3">
      <c r="A18" s="104" t="s">
        <v>194</v>
      </c>
      <c r="B18" s="105"/>
      <c r="C18" s="105"/>
      <c r="D18" s="105"/>
      <c r="E18" s="105"/>
      <c r="F18" s="105"/>
      <c r="G18" s="105"/>
      <c r="H18" s="105"/>
      <c r="I18" s="105"/>
      <c r="J18" s="105"/>
      <c r="K18" s="105"/>
    </row>
    <row r="19" spans="1:11" ht="37.5" x14ac:dyDescent="0.25">
      <c r="A19" s="78" t="s">
        <v>0</v>
      </c>
      <c r="B19" s="79" t="s">
        <v>1</v>
      </c>
      <c r="C19" s="79" t="s">
        <v>2</v>
      </c>
      <c r="D19" s="79" t="s">
        <v>3</v>
      </c>
      <c r="E19" s="79" t="s">
        <v>4</v>
      </c>
      <c r="F19" s="80" t="s">
        <v>28</v>
      </c>
      <c r="G19" s="79" t="s">
        <v>5</v>
      </c>
      <c r="H19" s="79" t="s">
        <v>7</v>
      </c>
      <c r="I19" s="79" t="s">
        <v>6</v>
      </c>
      <c r="J19" s="79" t="s">
        <v>201</v>
      </c>
      <c r="K19" s="79" t="s">
        <v>16</v>
      </c>
    </row>
    <row r="20" spans="1:11" ht="37.5" x14ac:dyDescent="0.25">
      <c r="A20" s="81">
        <v>1</v>
      </c>
      <c r="B20" s="82" t="s">
        <v>229</v>
      </c>
      <c r="C20" s="83" t="s">
        <v>230</v>
      </c>
      <c r="D20" s="84" t="s">
        <v>41</v>
      </c>
      <c r="E20" s="84" t="s">
        <v>15</v>
      </c>
      <c r="F20" s="84" t="s">
        <v>15</v>
      </c>
      <c r="G20" s="84" t="s">
        <v>15</v>
      </c>
      <c r="H20" s="83" t="s">
        <v>221</v>
      </c>
      <c r="I20" s="85">
        <v>6000</v>
      </c>
      <c r="J20" s="85">
        <v>1</v>
      </c>
      <c r="K20" s="85">
        <f t="shared" ref="K20" si="4">I20*J20</f>
        <v>6000</v>
      </c>
    </row>
  </sheetData>
  <mergeCells count="8">
    <mergeCell ref="A18:K18"/>
    <mergeCell ref="A9:K9"/>
    <mergeCell ref="A12:K12"/>
    <mergeCell ref="A15:K15"/>
    <mergeCell ref="A1:K1"/>
    <mergeCell ref="A2:K2"/>
    <mergeCell ref="A4:K4"/>
    <mergeCell ref="A6:K6"/>
  </mergeCells>
  <pageMargins left="0.5" right="0.45" top="0.5" bottom="0.5" header="0.3" footer="0.3"/>
  <pageSetup paperSize="9" scale="54" fitToHeight="0" orientation="landscape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K25"/>
  <sheetViews>
    <sheetView topLeftCell="A4" zoomScale="55" zoomScaleNormal="55" workbookViewId="0">
      <selection activeCell="A39" sqref="A39:K48"/>
    </sheetView>
  </sheetViews>
  <sheetFormatPr defaultRowHeight="15" x14ac:dyDescent="0.25"/>
  <cols>
    <col min="1" max="1" width="8.5703125" style="1" customWidth="1"/>
    <col min="2" max="2" width="53.140625" style="1" customWidth="1"/>
    <col min="3" max="3" width="34.42578125" style="1" customWidth="1"/>
    <col min="4" max="4" width="34.85546875" style="1" customWidth="1"/>
    <col min="5" max="5" width="19.5703125" style="1" customWidth="1"/>
    <col min="6" max="6" width="28.42578125" style="1" customWidth="1"/>
    <col min="7" max="7" width="20.5703125" style="1" customWidth="1"/>
    <col min="8" max="8" width="26.7109375" style="1" customWidth="1"/>
    <col min="9" max="9" width="20" style="1" customWidth="1"/>
    <col min="10" max="10" width="14.5703125" style="1" customWidth="1"/>
    <col min="11" max="11" width="21.140625" style="1" customWidth="1"/>
    <col min="12" max="16384" width="9.140625" style="1"/>
  </cols>
  <sheetData>
    <row r="1" spans="1:11" ht="108.75" customHeight="1" x14ac:dyDescent="0.25">
      <c r="A1" s="87" t="s">
        <v>224</v>
      </c>
      <c r="B1" s="88"/>
      <c r="C1" s="88"/>
      <c r="D1" s="88"/>
      <c r="E1" s="88"/>
      <c r="F1" s="88"/>
      <c r="G1" s="88"/>
      <c r="H1" s="88"/>
      <c r="I1" s="88"/>
      <c r="J1" s="88"/>
      <c r="K1" s="88"/>
    </row>
    <row r="2" spans="1:11" ht="35.25" customHeight="1" x14ac:dyDescent="0.25">
      <c r="A2" s="93" t="s">
        <v>92</v>
      </c>
      <c r="B2" s="94"/>
      <c r="C2" s="94"/>
      <c r="D2" s="94"/>
      <c r="E2" s="94"/>
      <c r="F2" s="94"/>
      <c r="G2" s="94"/>
      <c r="H2" s="94"/>
      <c r="I2" s="94"/>
      <c r="J2" s="94"/>
      <c r="K2" s="94"/>
    </row>
    <row r="3" spans="1:11" ht="24" customHeight="1" x14ac:dyDescent="0.25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1" ht="35.25" customHeight="1" x14ac:dyDescent="0.25">
      <c r="A4" s="93" t="s">
        <v>93</v>
      </c>
      <c r="B4" s="94"/>
      <c r="C4" s="94"/>
      <c r="D4" s="94"/>
      <c r="E4" s="94"/>
      <c r="F4" s="94"/>
      <c r="G4" s="94"/>
      <c r="H4" s="94"/>
      <c r="I4" s="94"/>
      <c r="J4" s="94"/>
      <c r="K4" s="94"/>
    </row>
    <row r="5" spans="1:11" ht="34.5" thickBot="1" x14ac:dyDescent="0.3">
      <c r="A5" s="89" t="s">
        <v>189</v>
      </c>
      <c r="B5" s="90"/>
      <c r="C5" s="90"/>
      <c r="D5" s="90"/>
      <c r="E5" s="90"/>
      <c r="F5" s="90"/>
      <c r="G5" s="90"/>
      <c r="H5" s="90"/>
      <c r="I5" s="90"/>
      <c r="J5" s="90"/>
      <c r="K5" s="90"/>
    </row>
    <row r="6" spans="1:11" ht="37.5" x14ac:dyDescent="0.25">
      <c r="A6" s="5" t="s">
        <v>0</v>
      </c>
      <c r="B6" s="6" t="s">
        <v>1</v>
      </c>
      <c r="C6" s="6" t="s">
        <v>2</v>
      </c>
      <c r="D6" s="6" t="s">
        <v>3</v>
      </c>
      <c r="E6" s="6" t="s">
        <v>4</v>
      </c>
      <c r="F6" s="7" t="s">
        <v>28</v>
      </c>
      <c r="G6" s="6" t="s">
        <v>5</v>
      </c>
      <c r="H6" s="6" t="s">
        <v>7</v>
      </c>
      <c r="I6" s="6" t="s">
        <v>6</v>
      </c>
      <c r="J6" s="6" t="s">
        <v>201</v>
      </c>
      <c r="K6" s="6" t="s">
        <v>16</v>
      </c>
    </row>
    <row r="7" spans="1:11" s="18" customFormat="1" ht="18.75" x14ac:dyDescent="0.25">
      <c r="A7" s="9">
        <v>1</v>
      </c>
      <c r="B7" s="20" t="s">
        <v>154</v>
      </c>
      <c r="C7" s="10" t="s">
        <v>94</v>
      </c>
      <c r="D7" s="11" t="s">
        <v>41</v>
      </c>
      <c r="E7" s="10" t="s">
        <v>10</v>
      </c>
      <c r="F7" s="10" t="s">
        <v>43</v>
      </c>
      <c r="G7" s="10" t="s">
        <v>34</v>
      </c>
      <c r="H7" s="12" t="s">
        <v>48</v>
      </c>
      <c r="I7" s="13">
        <v>2500</v>
      </c>
      <c r="J7" s="13">
        <v>10</v>
      </c>
      <c r="K7" s="13">
        <f>I7*J7</f>
        <v>25000</v>
      </c>
    </row>
    <row r="8" spans="1:11" ht="34.5" thickBot="1" x14ac:dyDescent="0.3">
      <c r="A8" s="89" t="s">
        <v>223</v>
      </c>
      <c r="B8" s="90"/>
      <c r="C8" s="90"/>
      <c r="D8" s="90"/>
      <c r="E8" s="90"/>
      <c r="F8" s="90"/>
      <c r="G8" s="90"/>
      <c r="H8" s="90"/>
      <c r="I8" s="90"/>
      <c r="J8" s="90"/>
      <c r="K8" s="90"/>
    </row>
    <row r="9" spans="1:11" ht="37.5" x14ac:dyDescent="0.25">
      <c r="A9" s="5" t="s">
        <v>0</v>
      </c>
      <c r="B9" s="6" t="s">
        <v>1</v>
      </c>
      <c r="C9" s="6" t="s">
        <v>2</v>
      </c>
      <c r="D9" s="6" t="s">
        <v>3</v>
      </c>
      <c r="E9" s="6" t="s">
        <v>4</v>
      </c>
      <c r="F9" s="7" t="s">
        <v>28</v>
      </c>
      <c r="G9" s="6" t="s">
        <v>5</v>
      </c>
      <c r="H9" s="6" t="s">
        <v>7</v>
      </c>
      <c r="I9" s="6" t="s">
        <v>6</v>
      </c>
      <c r="J9" s="6" t="s">
        <v>201</v>
      </c>
      <c r="K9" s="6" t="s">
        <v>16</v>
      </c>
    </row>
    <row r="10" spans="1:11" ht="18.75" x14ac:dyDescent="0.25">
      <c r="A10" s="46"/>
      <c r="B10" s="47"/>
      <c r="C10" s="47"/>
      <c r="D10" s="47"/>
      <c r="E10" s="47"/>
      <c r="F10" s="48"/>
      <c r="G10" s="47"/>
      <c r="H10" s="47"/>
      <c r="I10" s="47"/>
      <c r="J10" s="47"/>
      <c r="K10" s="47"/>
    </row>
    <row r="11" spans="1:11" s="18" customFormat="1" ht="18.75" x14ac:dyDescent="0.25">
      <c r="A11" s="9">
        <v>3</v>
      </c>
      <c r="B11" s="20" t="s">
        <v>155</v>
      </c>
      <c r="C11" s="10" t="s">
        <v>95</v>
      </c>
      <c r="D11" s="11" t="s">
        <v>41</v>
      </c>
      <c r="E11" s="10" t="s">
        <v>10</v>
      </c>
      <c r="F11" s="10" t="s">
        <v>43</v>
      </c>
      <c r="G11" s="10" t="s">
        <v>34</v>
      </c>
      <c r="H11" s="12" t="s">
        <v>48</v>
      </c>
      <c r="I11" s="13">
        <v>2500</v>
      </c>
      <c r="J11" s="13">
        <v>10</v>
      </c>
      <c r="K11" s="13">
        <f>I11*J11</f>
        <v>25000</v>
      </c>
    </row>
    <row r="13" spans="1:11" ht="23.25" x14ac:dyDescent="0.35">
      <c r="I13" s="30" t="s">
        <v>108</v>
      </c>
      <c r="J13" s="30">
        <f>J11+J7</f>
        <v>20</v>
      </c>
      <c r="K13" s="30">
        <f>K11+K7</f>
        <v>50000</v>
      </c>
    </row>
    <row r="14" spans="1:11" ht="18.75" x14ac:dyDescent="0.3">
      <c r="A14" s="32" t="s">
        <v>113</v>
      </c>
      <c r="B14" s="31"/>
    </row>
    <row r="15" spans="1:11" ht="18.75" x14ac:dyDescent="0.3">
      <c r="A15" s="31"/>
      <c r="B15" s="33"/>
    </row>
    <row r="16" spans="1:11" ht="18.75" x14ac:dyDescent="0.3">
      <c r="A16" s="31"/>
      <c r="B16" s="35" t="s">
        <v>127</v>
      </c>
      <c r="C16" s="35"/>
      <c r="E16" s="35"/>
    </row>
    <row r="17" spans="1:5" ht="18.75" x14ac:dyDescent="0.3">
      <c r="A17" s="31"/>
      <c r="B17" s="51" t="s">
        <v>225</v>
      </c>
      <c r="E17" s="37"/>
    </row>
    <row r="18" spans="1:5" ht="18.75" x14ac:dyDescent="0.3">
      <c r="A18" s="31"/>
      <c r="B18" s="52" t="s">
        <v>226</v>
      </c>
      <c r="E18" s="37"/>
    </row>
    <row r="19" spans="1:5" ht="18.75" x14ac:dyDescent="0.3">
      <c r="A19" s="31"/>
      <c r="B19" s="52" t="s">
        <v>227</v>
      </c>
      <c r="E19" s="37"/>
    </row>
    <row r="20" spans="1:5" ht="18.75" x14ac:dyDescent="0.3">
      <c r="A20" s="31"/>
      <c r="B20" s="37"/>
      <c r="E20" s="37"/>
    </row>
    <row r="21" spans="1:5" ht="18.75" x14ac:dyDescent="0.3">
      <c r="A21" s="31"/>
      <c r="B21" s="37"/>
      <c r="E21" s="37"/>
    </row>
    <row r="22" spans="1:5" ht="18.75" x14ac:dyDescent="0.3">
      <c r="A22" s="31"/>
      <c r="B22" s="37"/>
      <c r="E22" s="37"/>
    </row>
    <row r="23" spans="1:5" ht="18.75" x14ac:dyDescent="0.3">
      <c r="A23" s="31"/>
      <c r="B23" s="37"/>
      <c r="E23" s="37"/>
    </row>
    <row r="24" spans="1:5" ht="18.75" x14ac:dyDescent="0.3">
      <c r="A24" s="31"/>
      <c r="B24" s="37"/>
      <c r="E24" s="37"/>
    </row>
    <row r="25" spans="1:5" ht="18.75" x14ac:dyDescent="0.3">
      <c r="A25" s="31"/>
      <c r="B25" s="37"/>
      <c r="E25" s="37"/>
    </row>
  </sheetData>
  <mergeCells count="5">
    <mergeCell ref="A1:K1"/>
    <mergeCell ref="A2:K2"/>
    <mergeCell ref="A4:K4"/>
    <mergeCell ref="A5:K5"/>
    <mergeCell ref="A8:K8"/>
  </mergeCells>
  <pageMargins left="0.5" right="0.45" top="0.5" bottom="0.5" header="0.3" footer="0.3"/>
  <pageSetup paperSize="9" scale="54" fitToHeight="0" orientation="landscape" verticalDpi="3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K48"/>
  <sheetViews>
    <sheetView topLeftCell="A4" zoomScale="50" zoomScaleNormal="50" workbookViewId="0">
      <selection activeCell="A39" sqref="A39:K48"/>
    </sheetView>
  </sheetViews>
  <sheetFormatPr defaultRowHeight="15" x14ac:dyDescent="0.25"/>
  <cols>
    <col min="1" max="1" width="8.5703125" style="1" customWidth="1"/>
    <col min="2" max="2" width="53.140625" style="1" customWidth="1"/>
    <col min="3" max="3" width="34.42578125" style="1" customWidth="1"/>
    <col min="4" max="4" width="34.85546875" style="1" customWidth="1"/>
    <col min="5" max="5" width="19.5703125" style="1" customWidth="1"/>
    <col min="6" max="6" width="28.42578125" style="1" customWidth="1"/>
    <col min="7" max="7" width="20.5703125" style="1" customWidth="1"/>
    <col min="8" max="9" width="26.7109375" style="1" customWidth="1"/>
    <col min="10" max="10" width="14.5703125" style="1" customWidth="1"/>
    <col min="11" max="11" width="21.140625" style="1" customWidth="1"/>
    <col min="12" max="16384" width="9.140625" style="1"/>
  </cols>
  <sheetData>
    <row r="1" spans="1:11" ht="108.75" customHeight="1" x14ac:dyDescent="0.25">
      <c r="A1" s="87" t="s">
        <v>224</v>
      </c>
      <c r="B1" s="88"/>
      <c r="C1" s="88"/>
      <c r="D1" s="88"/>
      <c r="E1" s="88"/>
      <c r="F1" s="88"/>
      <c r="G1" s="88"/>
      <c r="H1" s="88"/>
      <c r="I1" s="88"/>
      <c r="J1" s="88"/>
      <c r="K1" s="88"/>
    </row>
    <row r="2" spans="1:11" ht="35.25" customHeight="1" x14ac:dyDescent="0.25">
      <c r="A2" s="93" t="s">
        <v>92</v>
      </c>
      <c r="B2" s="94"/>
      <c r="C2" s="94"/>
      <c r="D2" s="94"/>
      <c r="E2" s="94"/>
      <c r="F2" s="94"/>
      <c r="G2" s="94"/>
      <c r="H2" s="94"/>
      <c r="I2" s="94"/>
      <c r="J2" s="94"/>
      <c r="K2" s="94"/>
    </row>
    <row r="3" spans="1:11" ht="24" customHeight="1" x14ac:dyDescent="0.25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1" ht="35.25" customHeight="1" x14ac:dyDescent="0.25">
      <c r="A4" s="93" t="s">
        <v>228</v>
      </c>
      <c r="B4" s="94"/>
      <c r="C4" s="94"/>
      <c r="D4" s="94"/>
      <c r="E4" s="94"/>
      <c r="F4" s="94"/>
      <c r="G4" s="94"/>
      <c r="H4" s="94"/>
      <c r="I4" s="94"/>
      <c r="J4" s="94"/>
      <c r="K4" s="94"/>
    </row>
    <row r="5" spans="1:11" ht="21.75" customHeight="1" x14ac:dyDescent="0.25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</row>
    <row r="6" spans="1:11" ht="34.5" thickBot="1" x14ac:dyDescent="0.3">
      <c r="A6" s="89" t="s">
        <v>186</v>
      </c>
      <c r="B6" s="90"/>
      <c r="C6" s="90"/>
      <c r="D6" s="90"/>
      <c r="E6" s="90"/>
      <c r="F6" s="90"/>
      <c r="G6" s="90"/>
      <c r="H6" s="90"/>
      <c r="I6" s="90"/>
      <c r="J6" s="90"/>
      <c r="K6" s="90"/>
    </row>
    <row r="7" spans="1:11" ht="37.5" x14ac:dyDescent="0.25">
      <c r="A7" s="5" t="s">
        <v>0</v>
      </c>
      <c r="B7" s="6" t="s">
        <v>1</v>
      </c>
      <c r="C7" s="6" t="s">
        <v>2</v>
      </c>
      <c r="D7" s="6" t="s">
        <v>3</v>
      </c>
      <c r="E7" s="6" t="s">
        <v>4</v>
      </c>
      <c r="F7" s="7" t="s">
        <v>28</v>
      </c>
      <c r="G7" s="6" t="s">
        <v>5</v>
      </c>
      <c r="H7" s="6" t="s">
        <v>7</v>
      </c>
      <c r="I7" s="6" t="s">
        <v>6</v>
      </c>
      <c r="J7" s="6" t="s">
        <v>140</v>
      </c>
      <c r="K7" s="6" t="s">
        <v>16</v>
      </c>
    </row>
    <row r="8" spans="1:11" s="18" customFormat="1" ht="18.75" x14ac:dyDescent="0.25">
      <c r="A8" s="9">
        <v>1</v>
      </c>
      <c r="B8" s="20" t="s">
        <v>107</v>
      </c>
      <c r="C8" s="10" t="s">
        <v>96</v>
      </c>
      <c r="D8" s="11" t="s">
        <v>41</v>
      </c>
      <c r="E8" s="10" t="s">
        <v>10</v>
      </c>
      <c r="F8" s="10" t="s">
        <v>43</v>
      </c>
      <c r="G8" s="10" t="s">
        <v>15</v>
      </c>
      <c r="H8" s="12" t="s">
        <v>38</v>
      </c>
      <c r="I8" s="13">
        <v>0</v>
      </c>
      <c r="J8" s="13">
        <v>10</v>
      </c>
      <c r="K8" s="13">
        <f>I8*J8</f>
        <v>0</v>
      </c>
    </row>
    <row r="9" spans="1:11" ht="34.5" thickBot="1" x14ac:dyDescent="0.3">
      <c r="A9" s="89" t="s">
        <v>190</v>
      </c>
      <c r="B9" s="90"/>
      <c r="C9" s="90"/>
      <c r="D9" s="90"/>
      <c r="E9" s="90"/>
      <c r="F9" s="90"/>
      <c r="G9" s="90"/>
      <c r="H9" s="90"/>
      <c r="I9" s="90"/>
      <c r="J9" s="90"/>
      <c r="K9" s="90"/>
    </row>
    <row r="10" spans="1:11" ht="37.5" x14ac:dyDescent="0.25">
      <c r="A10" s="5" t="s">
        <v>0</v>
      </c>
      <c r="B10" s="6" t="s">
        <v>1</v>
      </c>
      <c r="C10" s="6" t="s">
        <v>2</v>
      </c>
      <c r="D10" s="6" t="s">
        <v>3</v>
      </c>
      <c r="E10" s="6" t="s">
        <v>4</v>
      </c>
      <c r="F10" s="7" t="s">
        <v>28</v>
      </c>
      <c r="G10" s="6" t="s">
        <v>5</v>
      </c>
      <c r="H10" s="6" t="s">
        <v>7</v>
      </c>
      <c r="I10" s="6" t="s">
        <v>6</v>
      </c>
      <c r="J10" s="6" t="s">
        <v>140</v>
      </c>
      <c r="K10" s="6" t="s">
        <v>16</v>
      </c>
    </row>
    <row r="11" spans="1:11" s="18" customFormat="1" ht="18.75" x14ac:dyDescent="0.25">
      <c r="A11" s="9">
        <v>1</v>
      </c>
      <c r="B11" s="20" t="s">
        <v>107</v>
      </c>
      <c r="C11" s="10" t="s">
        <v>96</v>
      </c>
      <c r="D11" s="11" t="s">
        <v>41</v>
      </c>
      <c r="E11" s="10" t="s">
        <v>10</v>
      </c>
      <c r="F11" s="10" t="s">
        <v>43</v>
      </c>
      <c r="G11" s="10" t="s">
        <v>15</v>
      </c>
      <c r="H11" s="12" t="s">
        <v>38</v>
      </c>
      <c r="I11" s="13">
        <v>0</v>
      </c>
      <c r="J11" s="13">
        <v>10</v>
      </c>
      <c r="K11" s="13">
        <f>I11*J11</f>
        <v>0</v>
      </c>
    </row>
    <row r="12" spans="1:11" ht="34.5" thickBot="1" x14ac:dyDescent="0.3">
      <c r="A12" s="89" t="s">
        <v>194</v>
      </c>
      <c r="B12" s="90"/>
      <c r="C12" s="90"/>
      <c r="D12" s="90"/>
      <c r="E12" s="90"/>
      <c r="F12" s="90"/>
      <c r="G12" s="90"/>
      <c r="H12" s="90"/>
      <c r="I12" s="90"/>
      <c r="J12" s="90"/>
      <c r="K12" s="90"/>
    </row>
    <row r="13" spans="1:11" ht="37.5" x14ac:dyDescent="0.25">
      <c r="A13" s="5" t="s">
        <v>0</v>
      </c>
      <c r="B13" s="6" t="s">
        <v>1</v>
      </c>
      <c r="C13" s="6" t="s">
        <v>2</v>
      </c>
      <c r="D13" s="6" t="s">
        <v>3</v>
      </c>
      <c r="E13" s="6" t="s">
        <v>4</v>
      </c>
      <c r="F13" s="7" t="s">
        <v>28</v>
      </c>
      <c r="G13" s="6" t="s">
        <v>5</v>
      </c>
      <c r="H13" s="6" t="s">
        <v>7</v>
      </c>
      <c r="I13" s="6" t="s">
        <v>6</v>
      </c>
      <c r="J13" s="6" t="s">
        <v>140</v>
      </c>
      <c r="K13" s="6" t="s">
        <v>16</v>
      </c>
    </row>
    <row r="14" spans="1:11" s="18" customFormat="1" ht="18.75" x14ac:dyDescent="0.25">
      <c r="A14" s="9">
        <v>1</v>
      </c>
      <c r="B14" s="20" t="s">
        <v>107</v>
      </c>
      <c r="C14" s="10" t="s">
        <v>96</v>
      </c>
      <c r="D14" s="11" t="s">
        <v>41</v>
      </c>
      <c r="E14" s="10" t="s">
        <v>10</v>
      </c>
      <c r="F14" s="10" t="s">
        <v>43</v>
      </c>
      <c r="G14" s="10" t="s">
        <v>15</v>
      </c>
      <c r="H14" s="12" t="s">
        <v>38</v>
      </c>
      <c r="I14" s="13">
        <v>0</v>
      </c>
      <c r="J14" s="13">
        <v>10</v>
      </c>
      <c r="K14" s="13">
        <f>I14*J14</f>
        <v>0</v>
      </c>
    </row>
    <row r="18" spans="1:11" ht="23.25" x14ac:dyDescent="0.35">
      <c r="I18" s="30" t="s">
        <v>108</v>
      </c>
      <c r="J18" s="30">
        <v>30</v>
      </c>
      <c r="K18" s="30">
        <v>0</v>
      </c>
    </row>
    <row r="23" spans="1:11" ht="18.75" x14ac:dyDescent="0.3">
      <c r="A23" s="32" t="s">
        <v>113</v>
      </c>
      <c r="B23" s="31"/>
    </row>
    <row r="24" spans="1:11" ht="18.75" x14ac:dyDescent="0.3">
      <c r="A24" s="31"/>
      <c r="B24" s="33"/>
    </row>
    <row r="25" spans="1:11" ht="18.75" x14ac:dyDescent="0.3">
      <c r="A25" s="31"/>
      <c r="B25" s="34" t="s">
        <v>101</v>
      </c>
      <c r="E25" s="35" t="s">
        <v>102</v>
      </c>
    </row>
    <row r="26" spans="1:11" ht="18.75" x14ac:dyDescent="0.3">
      <c r="A26" s="31"/>
      <c r="B26" s="36" t="s">
        <v>114</v>
      </c>
      <c r="E26" s="37" t="s">
        <v>122</v>
      </c>
    </row>
    <row r="27" spans="1:11" ht="18.75" x14ac:dyDescent="0.3">
      <c r="A27" s="31"/>
      <c r="B27" s="37" t="s">
        <v>115</v>
      </c>
      <c r="E27" s="37" t="s">
        <v>123</v>
      </c>
    </row>
    <row r="28" spans="1:11" ht="18.75" x14ac:dyDescent="0.3">
      <c r="A28" s="31"/>
      <c r="B28" s="37" t="s">
        <v>116</v>
      </c>
      <c r="E28" s="37" t="s">
        <v>103</v>
      </c>
    </row>
    <row r="29" spans="1:11" ht="18.75" x14ac:dyDescent="0.3">
      <c r="A29" s="31"/>
      <c r="B29" s="37" t="s">
        <v>117</v>
      </c>
      <c r="E29" s="37" t="s">
        <v>104</v>
      </c>
    </row>
    <row r="30" spans="1:11" ht="18.75" x14ac:dyDescent="0.3">
      <c r="A30" s="31"/>
      <c r="B30" s="37" t="s">
        <v>118</v>
      </c>
      <c r="E30" s="37" t="s">
        <v>124</v>
      </c>
    </row>
    <row r="31" spans="1:11" ht="18.75" x14ac:dyDescent="0.3">
      <c r="A31" s="31"/>
      <c r="B31" s="37" t="s">
        <v>119</v>
      </c>
      <c r="E31" s="37" t="s">
        <v>125</v>
      </c>
    </row>
    <row r="32" spans="1:11" ht="18.75" x14ac:dyDescent="0.3">
      <c r="A32" s="31"/>
      <c r="B32" s="37" t="s">
        <v>120</v>
      </c>
      <c r="E32" s="37" t="s">
        <v>126</v>
      </c>
    </row>
    <row r="33" spans="1:5" ht="18.75" x14ac:dyDescent="0.3">
      <c r="A33" s="31"/>
      <c r="B33" s="37" t="s">
        <v>121</v>
      </c>
      <c r="E33" s="37"/>
    </row>
    <row r="34" spans="1:5" ht="18.75" x14ac:dyDescent="0.3">
      <c r="A34" s="31"/>
      <c r="B34" s="37"/>
      <c r="E34" s="37"/>
    </row>
    <row r="35" spans="1:5" ht="18.75" x14ac:dyDescent="0.3">
      <c r="A35" s="31"/>
      <c r="B35" s="37"/>
      <c r="E35" s="37"/>
    </row>
    <row r="36" spans="1:5" ht="18.75" x14ac:dyDescent="0.3">
      <c r="A36" s="31"/>
      <c r="B36" s="37"/>
      <c r="E36" s="37"/>
    </row>
    <row r="37" spans="1:5" ht="18.75" x14ac:dyDescent="0.3">
      <c r="A37" s="31"/>
      <c r="B37" s="37"/>
      <c r="E37" s="37"/>
    </row>
    <row r="38" spans="1:5" ht="18.75" x14ac:dyDescent="0.3">
      <c r="A38" s="31"/>
      <c r="B38" s="37"/>
      <c r="E38" s="37"/>
    </row>
    <row r="39" spans="1:5" ht="18.75" x14ac:dyDescent="0.3">
      <c r="A39" s="31"/>
      <c r="B39" s="37"/>
      <c r="E39" s="37"/>
    </row>
    <row r="40" spans="1:5" ht="18.75" x14ac:dyDescent="0.3">
      <c r="A40" s="31"/>
      <c r="B40" s="37"/>
    </row>
    <row r="41" spans="1:5" ht="18.75" x14ac:dyDescent="0.3">
      <c r="A41" s="31"/>
      <c r="B41" s="37"/>
    </row>
    <row r="42" spans="1:5" ht="18.75" x14ac:dyDescent="0.3">
      <c r="A42" s="31"/>
      <c r="B42" s="37"/>
    </row>
    <row r="43" spans="1:5" ht="18.75" x14ac:dyDescent="0.3">
      <c r="A43" s="31"/>
      <c r="B43" s="37"/>
    </row>
    <row r="44" spans="1:5" ht="18.75" x14ac:dyDescent="0.3">
      <c r="A44" s="31"/>
      <c r="B44" s="37"/>
    </row>
    <row r="45" spans="1:5" ht="18.75" x14ac:dyDescent="0.3">
      <c r="A45" s="31"/>
      <c r="B45" s="37"/>
    </row>
    <row r="46" spans="1:5" ht="18.75" x14ac:dyDescent="0.3">
      <c r="A46" s="31"/>
      <c r="B46" s="37"/>
    </row>
    <row r="47" spans="1:5" ht="18.75" x14ac:dyDescent="0.3">
      <c r="A47" s="31"/>
      <c r="B47" s="37"/>
    </row>
    <row r="48" spans="1:5" ht="18.75" x14ac:dyDescent="0.3">
      <c r="A48" s="31"/>
      <c r="B48" s="37"/>
    </row>
  </sheetData>
  <mergeCells count="6">
    <mergeCell ref="A6:K6"/>
    <mergeCell ref="A1:K1"/>
    <mergeCell ref="A2:K2"/>
    <mergeCell ref="A4:K4"/>
    <mergeCell ref="A12:K12"/>
    <mergeCell ref="A9:K9"/>
  </mergeCells>
  <pageMargins left="0.5" right="0.45" top="0.5" bottom="0.5" header="0.3" footer="0.3"/>
  <pageSetup paperSize="9" scale="54" fitToHeight="0" orientation="landscape" verticalDpi="3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N40"/>
  <sheetViews>
    <sheetView topLeftCell="A31" zoomScale="60" zoomScaleNormal="60" workbookViewId="0">
      <selection activeCell="A39" sqref="A39:K48"/>
    </sheetView>
  </sheetViews>
  <sheetFormatPr defaultRowHeight="15" x14ac:dyDescent="0.25"/>
  <cols>
    <col min="1" max="1" width="8.5703125" style="1" customWidth="1"/>
    <col min="2" max="2" width="53.140625" style="1" customWidth="1"/>
    <col min="3" max="3" width="34.42578125" style="1" customWidth="1"/>
    <col min="4" max="4" width="34.85546875" style="1" customWidth="1"/>
    <col min="5" max="5" width="19.5703125" style="1" customWidth="1"/>
    <col min="6" max="6" width="62.28515625" style="1" bestFit="1" customWidth="1"/>
    <col min="7" max="7" width="20.5703125" style="1" customWidth="1"/>
    <col min="8" max="8" width="26.7109375" style="1" customWidth="1"/>
    <col min="9" max="9" width="17.85546875" style="1" customWidth="1"/>
    <col min="10" max="10" width="14.5703125" style="1" customWidth="1"/>
    <col min="11" max="11" width="23" style="1" bestFit="1" customWidth="1"/>
    <col min="12" max="13" width="13.7109375" style="1" bestFit="1" customWidth="1"/>
    <col min="14" max="14" width="30" style="1" bestFit="1" customWidth="1"/>
    <col min="15" max="16384" width="9.140625" style="1"/>
  </cols>
  <sheetData>
    <row r="1" spans="1:14" ht="108.75" customHeight="1" x14ac:dyDescent="0.25">
      <c r="A1" s="87" t="s">
        <v>142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</row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ht="60" customHeight="1" x14ac:dyDescent="0.25">
      <c r="A3" s="93" t="s">
        <v>86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</row>
    <row r="4" spans="1:14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ht="15.75" customHeight="1" x14ac:dyDescent="0.35">
      <c r="A5" s="96"/>
      <c r="B5" s="96"/>
      <c r="C5" s="96"/>
      <c r="D5" s="96"/>
      <c r="E5" s="96"/>
      <c r="F5" s="96"/>
      <c r="G5" s="96"/>
      <c r="H5" s="96"/>
      <c r="I5" s="96"/>
      <c r="J5" s="19"/>
      <c r="K5" s="3"/>
      <c r="L5" s="4"/>
      <c r="M5" s="4"/>
      <c r="N5" s="4"/>
    </row>
    <row r="6" spans="1:14" ht="34.5" thickBot="1" x14ac:dyDescent="0.3">
      <c r="A6" s="89" t="s">
        <v>186</v>
      </c>
      <c r="B6" s="108"/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8"/>
    </row>
    <row r="7" spans="1:14" ht="37.5" x14ac:dyDescent="0.25">
      <c r="A7" s="5" t="s">
        <v>0</v>
      </c>
      <c r="B7" s="6" t="s">
        <v>1</v>
      </c>
      <c r="C7" s="6" t="s">
        <v>2</v>
      </c>
      <c r="D7" s="6" t="s">
        <v>3</v>
      </c>
      <c r="E7" s="6" t="s">
        <v>4</v>
      </c>
      <c r="F7" s="7" t="s">
        <v>28</v>
      </c>
      <c r="G7" s="6" t="s">
        <v>5</v>
      </c>
      <c r="H7" s="6" t="s">
        <v>7</v>
      </c>
      <c r="I7" s="6" t="s">
        <v>6</v>
      </c>
      <c r="J7" s="6" t="s">
        <v>141</v>
      </c>
      <c r="K7" s="6" t="s">
        <v>16</v>
      </c>
      <c r="L7" s="6" t="s">
        <v>17</v>
      </c>
      <c r="M7" s="6" t="s">
        <v>18</v>
      </c>
      <c r="N7" s="8" t="s">
        <v>19</v>
      </c>
    </row>
    <row r="8" spans="1:14" s="18" customFormat="1" ht="37.5" x14ac:dyDescent="0.25">
      <c r="A8" s="9">
        <v>1</v>
      </c>
      <c r="B8" s="20" t="s">
        <v>75</v>
      </c>
      <c r="C8" s="10" t="s">
        <v>159</v>
      </c>
      <c r="D8" s="11" t="s">
        <v>53</v>
      </c>
      <c r="E8" s="10" t="s">
        <v>10</v>
      </c>
      <c r="F8" s="10" t="s">
        <v>33</v>
      </c>
      <c r="G8" s="10" t="s">
        <v>34</v>
      </c>
      <c r="H8" s="12" t="s">
        <v>29</v>
      </c>
      <c r="I8" s="13">
        <v>3500</v>
      </c>
      <c r="J8" s="13">
        <v>5</v>
      </c>
      <c r="K8" s="13">
        <f>I8*J8</f>
        <v>17500</v>
      </c>
      <c r="L8" s="14" t="s">
        <v>20</v>
      </c>
      <c r="M8" s="14" t="s">
        <v>21</v>
      </c>
      <c r="N8" s="15" t="s">
        <v>35</v>
      </c>
    </row>
    <row r="9" spans="1:14" s="18" customFormat="1" ht="37.5" x14ac:dyDescent="0.25">
      <c r="A9" s="9">
        <v>2</v>
      </c>
      <c r="B9" s="20" t="s">
        <v>76</v>
      </c>
      <c r="C9" s="12" t="s">
        <v>160</v>
      </c>
      <c r="D9" s="11" t="s">
        <v>53</v>
      </c>
      <c r="E9" s="10" t="s">
        <v>10</v>
      </c>
      <c r="F9" s="10" t="s">
        <v>33</v>
      </c>
      <c r="G9" s="10" t="s">
        <v>34</v>
      </c>
      <c r="H9" s="12" t="s">
        <v>29</v>
      </c>
      <c r="I9" s="13">
        <v>7000</v>
      </c>
      <c r="J9" s="13">
        <v>5</v>
      </c>
      <c r="K9" s="13">
        <f t="shared" ref="K9:K13" si="0">I9*J9</f>
        <v>35000</v>
      </c>
      <c r="L9" s="14" t="s">
        <v>20</v>
      </c>
      <c r="M9" s="14" t="s">
        <v>21</v>
      </c>
      <c r="N9" s="15" t="s">
        <v>35</v>
      </c>
    </row>
    <row r="10" spans="1:14" ht="15.75" customHeight="1" x14ac:dyDescent="0.35">
      <c r="A10" s="96"/>
      <c r="B10" s="96"/>
      <c r="C10" s="96"/>
      <c r="D10" s="96"/>
      <c r="E10" s="96"/>
      <c r="F10" s="96"/>
      <c r="G10" s="96"/>
      <c r="H10" s="96"/>
      <c r="I10" s="96"/>
      <c r="J10" s="39"/>
      <c r="K10" s="3"/>
      <c r="L10" s="4"/>
      <c r="M10" s="4"/>
      <c r="N10" s="4"/>
    </row>
    <row r="11" spans="1:14" ht="34.5" thickBot="1" x14ac:dyDescent="0.3">
      <c r="A11" s="89" t="s">
        <v>188</v>
      </c>
      <c r="B11" s="108"/>
      <c r="C11" s="108"/>
      <c r="D11" s="108"/>
      <c r="E11" s="108"/>
      <c r="F11" s="108"/>
      <c r="G11" s="108"/>
      <c r="H11" s="108"/>
      <c r="I11" s="108"/>
      <c r="J11" s="108"/>
      <c r="K11" s="108"/>
      <c r="L11" s="108"/>
      <c r="M11" s="108"/>
      <c r="N11" s="108"/>
    </row>
    <row r="12" spans="1:14" ht="37.5" x14ac:dyDescent="0.25">
      <c r="A12" s="5" t="s">
        <v>0</v>
      </c>
      <c r="B12" s="6" t="s">
        <v>1</v>
      </c>
      <c r="C12" s="6" t="s">
        <v>2</v>
      </c>
      <c r="D12" s="6" t="s">
        <v>3</v>
      </c>
      <c r="E12" s="6" t="s">
        <v>4</v>
      </c>
      <c r="F12" s="7" t="s">
        <v>28</v>
      </c>
      <c r="G12" s="6" t="s">
        <v>5</v>
      </c>
      <c r="H12" s="6" t="s">
        <v>7</v>
      </c>
      <c r="I12" s="6" t="s">
        <v>6</v>
      </c>
      <c r="J12" s="6" t="s">
        <v>141</v>
      </c>
      <c r="K12" s="6" t="s">
        <v>16</v>
      </c>
      <c r="L12" s="6" t="s">
        <v>17</v>
      </c>
      <c r="M12" s="6" t="s">
        <v>18</v>
      </c>
      <c r="N12" s="8" t="s">
        <v>19</v>
      </c>
    </row>
    <row r="13" spans="1:14" s="18" customFormat="1" ht="37.5" x14ac:dyDescent="0.25">
      <c r="A13" s="9">
        <v>1</v>
      </c>
      <c r="B13" s="20" t="s">
        <v>75</v>
      </c>
      <c r="C13" s="12" t="s">
        <v>161</v>
      </c>
      <c r="D13" s="11" t="s">
        <v>53</v>
      </c>
      <c r="E13" s="10" t="s">
        <v>10</v>
      </c>
      <c r="F13" s="10" t="s">
        <v>33</v>
      </c>
      <c r="G13" s="10" t="s">
        <v>34</v>
      </c>
      <c r="H13" s="12" t="s">
        <v>29</v>
      </c>
      <c r="I13" s="13">
        <v>3500</v>
      </c>
      <c r="J13" s="13">
        <v>5</v>
      </c>
      <c r="K13" s="13">
        <f t="shared" si="0"/>
        <v>17500</v>
      </c>
      <c r="L13" s="14" t="s">
        <v>20</v>
      </c>
      <c r="M13" s="14" t="s">
        <v>21</v>
      </c>
      <c r="N13" s="15" t="s">
        <v>35</v>
      </c>
    </row>
    <row r="14" spans="1:14" ht="15.75" customHeight="1" x14ac:dyDescent="0.35">
      <c r="A14" s="96"/>
      <c r="B14" s="96"/>
      <c r="C14" s="96"/>
      <c r="D14" s="96"/>
      <c r="E14" s="96"/>
      <c r="F14" s="96"/>
      <c r="G14" s="96"/>
      <c r="H14" s="96"/>
      <c r="I14" s="96"/>
      <c r="J14" s="39"/>
      <c r="K14" s="3"/>
      <c r="L14" s="4"/>
      <c r="M14" s="4"/>
      <c r="N14" s="4"/>
    </row>
    <row r="15" spans="1:14" ht="34.5" thickBot="1" x14ac:dyDescent="0.3">
      <c r="A15" s="89" t="s">
        <v>189</v>
      </c>
      <c r="B15" s="108"/>
      <c r="C15" s="108"/>
      <c r="D15" s="108"/>
      <c r="E15" s="108"/>
      <c r="F15" s="108"/>
      <c r="G15" s="108"/>
      <c r="H15" s="108"/>
      <c r="I15" s="108"/>
      <c r="J15" s="108"/>
      <c r="K15" s="108"/>
      <c r="L15" s="108"/>
      <c r="M15" s="108"/>
      <c r="N15" s="108"/>
    </row>
    <row r="16" spans="1:14" ht="37.5" x14ac:dyDescent="0.25">
      <c r="A16" s="5" t="s">
        <v>0</v>
      </c>
      <c r="B16" s="6" t="s">
        <v>1</v>
      </c>
      <c r="C16" s="6" t="s">
        <v>2</v>
      </c>
      <c r="D16" s="6" t="s">
        <v>3</v>
      </c>
      <c r="E16" s="6" t="s">
        <v>4</v>
      </c>
      <c r="F16" s="7" t="s">
        <v>28</v>
      </c>
      <c r="G16" s="6" t="s">
        <v>5</v>
      </c>
      <c r="H16" s="6" t="s">
        <v>7</v>
      </c>
      <c r="I16" s="6" t="s">
        <v>6</v>
      </c>
      <c r="J16" s="6" t="s">
        <v>141</v>
      </c>
      <c r="K16" s="6" t="s">
        <v>16</v>
      </c>
      <c r="L16" s="6" t="s">
        <v>17</v>
      </c>
      <c r="M16" s="6" t="s">
        <v>18</v>
      </c>
      <c r="N16" s="8" t="s">
        <v>19</v>
      </c>
    </row>
    <row r="17" spans="1:14" s="18" customFormat="1" ht="37.5" x14ac:dyDescent="0.25">
      <c r="A17" s="9">
        <v>1</v>
      </c>
      <c r="B17" s="20" t="s">
        <v>75</v>
      </c>
      <c r="C17" s="12" t="s">
        <v>162</v>
      </c>
      <c r="D17" s="11" t="s">
        <v>53</v>
      </c>
      <c r="E17" s="10" t="s">
        <v>10</v>
      </c>
      <c r="F17" s="10" t="s">
        <v>33</v>
      </c>
      <c r="G17" s="10" t="s">
        <v>34</v>
      </c>
      <c r="H17" s="12" t="s">
        <v>29</v>
      </c>
      <c r="I17" s="13">
        <v>3500</v>
      </c>
      <c r="J17" s="13">
        <v>5</v>
      </c>
      <c r="K17" s="13">
        <f t="shared" ref="K17" si="1">I17*J17</f>
        <v>17500</v>
      </c>
      <c r="L17" s="14" t="s">
        <v>20</v>
      </c>
      <c r="M17" s="14" t="s">
        <v>21</v>
      </c>
      <c r="N17" s="15" t="s">
        <v>35</v>
      </c>
    </row>
    <row r="18" spans="1:14" ht="12.75" customHeight="1" x14ac:dyDescent="0.35">
      <c r="A18" s="96"/>
      <c r="B18" s="96"/>
      <c r="C18" s="96"/>
      <c r="D18" s="96"/>
      <c r="E18" s="96"/>
      <c r="F18" s="96"/>
      <c r="G18" s="96"/>
      <c r="H18" s="96"/>
      <c r="I18" s="96"/>
      <c r="J18" s="19"/>
      <c r="K18" s="3"/>
      <c r="L18" s="4"/>
      <c r="M18" s="4"/>
      <c r="N18" s="4"/>
    </row>
    <row r="19" spans="1:14" ht="34.5" thickBot="1" x14ac:dyDescent="0.3">
      <c r="A19" s="89" t="s">
        <v>190</v>
      </c>
      <c r="B19" s="108"/>
      <c r="C19" s="108"/>
      <c r="D19" s="108"/>
      <c r="E19" s="108"/>
      <c r="F19" s="108"/>
      <c r="G19" s="108"/>
      <c r="H19" s="108"/>
      <c r="I19" s="108"/>
      <c r="J19" s="108"/>
      <c r="K19" s="108"/>
      <c r="L19" s="108"/>
      <c r="M19" s="108"/>
      <c r="N19" s="108"/>
    </row>
    <row r="20" spans="1:14" ht="37.5" x14ac:dyDescent="0.25">
      <c r="A20" s="5" t="s">
        <v>0</v>
      </c>
      <c r="B20" s="6" t="s">
        <v>1</v>
      </c>
      <c r="C20" s="6" t="s">
        <v>2</v>
      </c>
      <c r="D20" s="6" t="s">
        <v>3</v>
      </c>
      <c r="E20" s="6" t="s">
        <v>4</v>
      </c>
      <c r="F20" s="7" t="s">
        <v>28</v>
      </c>
      <c r="G20" s="6" t="s">
        <v>5</v>
      </c>
      <c r="H20" s="6" t="s">
        <v>7</v>
      </c>
      <c r="I20" s="6" t="s">
        <v>6</v>
      </c>
      <c r="J20" s="6" t="s">
        <v>141</v>
      </c>
      <c r="K20" s="6" t="s">
        <v>16</v>
      </c>
      <c r="L20" s="6" t="s">
        <v>17</v>
      </c>
      <c r="M20" s="6" t="s">
        <v>18</v>
      </c>
      <c r="N20" s="8" t="s">
        <v>19</v>
      </c>
    </row>
    <row r="21" spans="1:14" s="18" customFormat="1" ht="37.5" x14ac:dyDescent="0.25">
      <c r="A21" s="9">
        <v>1</v>
      </c>
      <c r="B21" s="20" t="s">
        <v>75</v>
      </c>
      <c r="C21" s="10" t="s">
        <v>163</v>
      </c>
      <c r="D21" s="11" t="s">
        <v>53</v>
      </c>
      <c r="E21" s="10" t="s">
        <v>10</v>
      </c>
      <c r="F21" s="10" t="s">
        <v>33</v>
      </c>
      <c r="G21" s="10" t="s">
        <v>34</v>
      </c>
      <c r="H21" s="12" t="s">
        <v>29</v>
      </c>
      <c r="I21" s="13">
        <v>3500</v>
      </c>
      <c r="J21" s="13">
        <v>5</v>
      </c>
      <c r="K21" s="13">
        <f>I21*J21</f>
        <v>17500</v>
      </c>
      <c r="L21" s="14" t="s">
        <v>20</v>
      </c>
      <c r="M21" s="14" t="s">
        <v>21</v>
      </c>
      <c r="N21" s="15" t="s">
        <v>35</v>
      </c>
    </row>
    <row r="22" spans="1:14" s="18" customFormat="1" ht="37.5" x14ac:dyDescent="0.25">
      <c r="A22" s="9">
        <v>2</v>
      </c>
      <c r="B22" s="20" t="s">
        <v>76</v>
      </c>
      <c r="C22" s="10" t="s">
        <v>164</v>
      </c>
      <c r="D22" s="11" t="s">
        <v>53</v>
      </c>
      <c r="E22" s="10" t="s">
        <v>10</v>
      </c>
      <c r="F22" s="10" t="s">
        <v>33</v>
      </c>
      <c r="G22" s="10" t="s">
        <v>34</v>
      </c>
      <c r="H22" s="12" t="s">
        <v>29</v>
      </c>
      <c r="I22" s="13">
        <v>7000</v>
      </c>
      <c r="J22" s="13">
        <v>5</v>
      </c>
      <c r="K22" s="13">
        <f t="shared" ref="K22:K26" si="2">I22*J22</f>
        <v>35000</v>
      </c>
      <c r="L22" s="14" t="s">
        <v>20</v>
      </c>
      <c r="M22" s="14" t="s">
        <v>21</v>
      </c>
      <c r="N22" s="15" t="s">
        <v>35</v>
      </c>
    </row>
    <row r="23" spans="1:14" s="18" customFormat="1" ht="18" customHeight="1" x14ac:dyDescent="0.35">
      <c r="A23" s="96"/>
      <c r="B23" s="96"/>
      <c r="C23" s="96"/>
      <c r="D23" s="96"/>
      <c r="E23" s="96"/>
      <c r="F23" s="96"/>
      <c r="G23" s="96"/>
      <c r="H23" s="96"/>
      <c r="I23" s="96"/>
      <c r="J23" s="39"/>
      <c r="K23" s="3"/>
      <c r="L23" s="4"/>
      <c r="M23" s="4"/>
      <c r="N23" s="4"/>
    </row>
    <row r="24" spans="1:14" s="18" customFormat="1" ht="34.5" thickBot="1" x14ac:dyDescent="0.3">
      <c r="A24" s="89" t="s">
        <v>192</v>
      </c>
      <c r="B24" s="108"/>
      <c r="C24" s="108"/>
      <c r="D24" s="108"/>
      <c r="E24" s="108"/>
      <c r="F24" s="108"/>
      <c r="G24" s="108"/>
      <c r="H24" s="108"/>
      <c r="I24" s="108"/>
      <c r="J24" s="108"/>
      <c r="K24" s="108"/>
      <c r="L24" s="108"/>
      <c r="M24" s="108"/>
      <c r="N24" s="108"/>
    </row>
    <row r="25" spans="1:14" s="18" customFormat="1" ht="37.5" x14ac:dyDescent="0.25">
      <c r="A25" s="5" t="s">
        <v>0</v>
      </c>
      <c r="B25" s="6" t="s">
        <v>1</v>
      </c>
      <c r="C25" s="6" t="s">
        <v>2</v>
      </c>
      <c r="D25" s="6" t="s">
        <v>3</v>
      </c>
      <c r="E25" s="6" t="s">
        <v>4</v>
      </c>
      <c r="F25" s="7" t="s">
        <v>28</v>
      </c>
      <c r="G25" s="6" t="s">
        <v>5</v>
      </c>
      <c r="H25" s="6" t="s">
        <v>7</v>
      </c>
      <c r="I25" s="6" t="s">
        <v>6</v>
      </c>
      <c r="J25" s="6" t="s">
        <v>141</v>
      </c>
      <c r="K25" s="6" t="s">
        <v>16</v>
      </c>
      <c r="L25" s="6" t="s">
        <v>17</v>
      </c>
      <c r="M25" s="6" t="s">
        <v>18</v>
      </c>
      <c r="N25" s="8" t="s">
        <v>19</v>
      </c>
    </row>
    <row r="26" spans="1:14" s="18" customFormat="1" ht="37.5" x14ac:dyDescent="0.25">
      <c r="A26" s="9">
        <v>3</v>
      </c>
      <c r="B26" s="20" t="s">
        <v>75</v>
      </c>
      <c r="C26" s="10" t="s">
        <v>165</v>
      </c>
      <c r="D26" s="11" t="s">
        <v>53</v>
      </c>
      <c r="E26" s="10" t="s">
        <v>10</v>
      </c>
      <c r="F26" s="10" t="s">
        <v>33</v>
      </c>
      <c r="G26" s="10" t="s">
        <v>34</v>
      </c>
      <c r="H26" s="12" t="s">
        <v>29</v>
      </c>
      <c r="I26" s="13">
        <v>3500</v>
      </c>
      <c r="J26" s="13">
        <v>5</v>
      </c>
      <c r="K26" s="13">
        <f t="shared" si="2"/>
        <v>17500</v>
      </c>
      <c r="L26" s="14" t="s">
        <v>20</v>
      </c>
      <c r="M26" s="14" t="s">
        <v>21</v>
      </c>
      <c r="N26" s="15" t="s">
        <v>35</v>
      </c>
    </row>
    <row r="27" spans="1:14" s="18" customFormat="1" ht="18" customHeight="1" x14ac:dyDescent="0.35">
      <c r="A27" s="96"/>
      <c r="B27" s="96"/>
      <c r="C27" s="96"/>
      <c r="D27" s="96"/>
      <c r="E27" s="96"/>
      <c r="F27" s="96"/>
      <c r="G27" s="96"/>
      <c r="H27" s="96"/>
      <c r="I27" s="96"/>
      <c r="J27" s="39"/>
      <c r="K27" s="3"/>
      <c r="L27" s="4"/>
      <c r="M27" s="4"/>
      <c r="N27" s="4"/>
    </row>
    <row r="28" spans="1:14" s="18" customFormat="1" ht="34.5" thickBot="1" x14ac:dyDescent="0.3">
      <c r="A28" s="89" t="s">
        <v>219</v>
      </c>
      <c r="B28" s="108"/>
      <c r="C28" s="108"/>
      <c r="D28" s="108"/>
      <c r="E28" s="108"/>
      <c r="F28" s="108"/>
      <c r="G28" s="108"/>
      <c r="H28" s="108"/>
      <c r="I28" s="108"/>
      <c r="J28" s="108"/>
      <c r="K28" s="108"/>
      <c r="L28" s="108"/>
      <c r="M28" s="108"/>
      <c r="N28" s="108"/>
    </row>
    <row r="29" spans="1:14" s="18" customFormat="1" ht="37.5" x14ac:dyDescent="0.25">
      <c r="A29" s="5" t="s">
        <v>0</v>
      </c>
      <c r="B29" s="6" t="s">
        <v>1</v>
      </c>
      <c r="C29" s="6" t="s">
        <v>2</v>
      </c>
      <c r="D29" s="6" t="s">
        <v>3</v>
      </c>
      <c r="E29" s="6" t="s">
        <v>4</v>
      </c>
      <c r="F29" s="7" t="s">
        <v>28</v>
      </c>
      <c r="G29" s="6" t="s">
        <v>5</v>
      </c>
      <c r="H29" s="6" t="s">
        <v>7</v>
      </c>
      <c r="I29" s="6" t="s">
        <v>6</v>
      </c>
      <c r="J29" s="6" t="s">
        <v>141</v>
      </c>
      <c r="K29" s="6" t="s">
        <v>16</v>
      </c>
      <c r="L29" s="6" t="s">
        <v>17</v>
      </c>
      <c r="M29" s="6" t="s">
        <v>18</v>
      </c>
      <c r="N29" s="8" t="s">
        <v>19</v>
      </c>
    </row>
    <row r="30" spans="1:14" s="18" customFormat="1" ht="37.5" x14ac:dyDescent="0.25">
      <c r="A30" s="9">
        <v>4</v>
      </c>
      <c r="B30" s="20" t="s">
        <v>75</v>
      </c>
      <c r="C30" s="12" t="s">
        <v>166</v>
      </c>
      <c r="D30" s="11" t="s">
        <v>53</v>
      </c>
      <c r="E30" s="10" t="s">
        <v>10</v>
      </c>
      <c r="F30" s="10" t="s">
        <v>33</v>
      </c>
      <c r="G30" s="10" t="s">
        <v>34</v>
      </c>
      <c r="H30" s="12" t="s">
        <v>29</v>
      </c>
      <c r="I30" s="13">
        <v>3500</v>
      </c>
      <c r="J30" s="13">
        <v>5</v>
      </c>
      <c r="K30" s="13">
        <f t="shared" ref="K30" si="3">I30*J30</f>
        <v>17500</v>
      </c>
      <c r="L30" s="14" t="s">
        <v>20</v>
      </c>
      <c r="M30" s="14" t="s">
        <v>21</v>
      </c>
      <c r="N30" s="15" t="s">
        <v>35</v>
      </c>
    </row>
    <row r="31" spans="1:14" ht="23.25" x14ac:dyDescent="0.35">
      <c r="A31" s="96"/>
      <c r="B31" s="96"/>
      <c r="C31" s="96"/>
      <c r="D31" s="96"/>
      <c r="E31" s="96"/>
      <c r="F31" s="96"/>
      <c r="G31" s="96"/>
      <c r="H31" s="96"/>
      <c r="I31" s="96"/>
      <c r="J31" s="24"/>
      <c r="K31" s="3"/>
      <c r="L31" s="4"/>
      <c r="M31" s="4"/>
      <c r="N31" s="4"/>
    </row>
    <row r="32" spans="1:14" ht="34.5" thickBot="1" x14ac:dyDescent="0.3">
      <c r="A32" s="89" t="s">
        <v>193</v>
      </c>
      <c r="B32" s="108"/>
      <c r="C32" s="108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</row>
    <row r="33" spans="1:14" ht="37.5" x14ac:dyDescent="0.25">
      <c r="A33" s="5" t="s">
        <v>0</v>
      </c>
      <c r="B33" s="6" t="s">
        <v>1</v>
      </c>
      <c r="C33" s="6" t="s">
        <v>2</v>
      </c>
      <c r="D33" s="6" t="s">
        <v>3</v>
      </c>
      <c r="E33" s="6" t="s">
        <v>4</v>
      </c>
      <c r="F33" s="7" t="s">
        <v>28</v>
      </c>
      <c r="G33" s="6" t="s">
        <v>5</v>
      </c>
      <c r="H33" s="6" t="s">
        <v>7</v>
      </c>
      <c r="I33" s="6" t="s">
        <v>6</v>
      </c>
      <c r="J33" s="6" t="s">
        <v>141</v>
      </c>
      <c r="K33" s="6" t="s">
        <v>16</v>
      </c>
      <c r="L33" s="6" t="s">
        <v>17</v>
      </c>
      <c r="M33" s="6" t="s">
        <v>18</v>
      </c>
      <c r="N33" s="8" t="s">
        <v>19</v>
      </c>
    </row>
    <row r="34" spans="1:14" ht="37.5" x14ac:dyDescent="0.25">
      <c r="A34" s="9">
        <v>1</v>
      </c>
      <c r="B34" s="20" t="s">
        <v>75</v>
      </c>
      <c r="C34" s="10" t="s">
        <v>167</v>
      </c>
      <c r="D34" s="11" t="s">
        <v>53</v>
      </c>
      <c r="E34" s="10" t="s">
        <v>10</v>
      </c>
      <c r="F34" s="10" t="s">
        <v>33</v>
      </c>
      <c r="G34" s="10" t="s">
        <v>34</v>
      </c>
      <c r="H34" s="12" t="s">
        <v>29</v>
      </c>
      <c r="I34" s="13">
        <v>3500</v>
      </c>
      <c r="J34" s="13">
        <v>5</v>
      </c>
      <c r="K34" s="13">
        <f>I34*J34</f>
        <v>17500</v>
      </c>
      <c r="L34" s="14" t="s">
        <v>20</v>
      </c>
      <c r="M34" s="14" t="s">
        <v>21</v>
      </c>
      <c r="N34" s="15" t="s">
        <v>35</v>
      </c>
    </row>
    <row r="35" spans="1:14" ht="37.5" x14ac:dyDescent="0.25">
      <c r="A35" s="9">
        <v>2</v>
      </c>
      <c r="B35" s="20" t="s">
        <v>76</v>
      </c>
      <c r="C35" s="10" t="s">
        <v>168</v>
      </c>
      <c r="D35" s="11" t="s">
        <v>53</v>
      </c>
      <c r="E35" s="10" t="s">
        <v>10</v>
      </c>
      <c r="F35" s="10" t="s">
        <v>33</v>
      </c>
      <c r="G35" s="10" t="s">
        <v>34</v>
      </c>
      <c r="H35" s="12" t="s">
        <v>29</v>
      </c>
      <c r="I35" s="13">
        <v>7000</v>
      </c>
      <c r="J35" s="13">
        <v>5</v>
      </c>
      <c r="K35" s="13">
        <f t="shared" ref="K35" si="4">I35*J35</f>
        <v>35000</v>
      </c>
      <c r="L35" s="14" t="s">
        <v>20</v>
      </c>
      <c r="M35" s="14" t="s">
        <v>21</v>
      </c>
      <c r="N35" s="15" t="s">
        <v>35</v>
      </c>
    </row>
    <row r="40" spans="1:14" ht="25.5" customHeight="1" x14ac:dyDescent="0.35">
      <c r="I40" s="30" t="s">
        <v>108</v>
      </c>
      <c r="J40" s="30">
        <f>J35+J34+J30+J26+J22+J21+J17+J13+J9+J8</f>
        <v>50</v>
      </c>
      <c r="K40" s="30">
        <f>K35+K34+K30+K26+K22+K21+K17+K13+K9+K8</f>
        <v>227500</v>
      </c>
    </row>
  </sheetData>
  <mergeCells count="16">
    <mergeCell ref="A31:I31"/>
    <mergeCell ref="A32:N32"/>
    <mergeCell ref="A18:I18"/>
    <mergeCell ref="A19:N19"/>
    <mergeCell ref="A1:N1"/>
    <mergeCell ref="A5:I5"/>
    <mergeCell ref="A6:N6"/>
    <mergeCell ref="A3:N3"/>
    <mergeCell ref="A10:I10"/>
    <mergeCell ref="A11:N11"/>
    <mergeCell ref="A14:I14"/>
    <mergeCell ref="A15:N15"/>
    <mergeCell ref="A23:I23"/>
    <mergeCell ref="A24:N24"/>
    <mergeCell ref="A27:I27"/>
    <mergeCell ref="A28:N28"/>
  </mergeCells>
  <pageMargins left="0.5" right="0.45" top="0.5" bottom="0.5" header="0.3" footer="0.3"/>
  <pageSetup paperSize="9" scale="56" fitToHeight="0" orientation="landscape" verticalDpi="3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499984740745262"/>
    <pageSetUpPr fitToPage="1"/>
  </sheetPr>
  <dimension ref="A1:L22"/>
  <sheetViews>
    <sheetView topLeftCell="A10" zoomScale="55" zoomScaleNormal="55" workbookViewId="0">
      <selection activeCell="A19" sqref="A19:K19"/>
    </sheetView>
  </sheetViews>
  <sheetFormatPr defaultRowHeight="15" x14ac:dyDescent="0.25"/>
  <cols>
    <col min="1" max="1" width="8.5703125" style="63" customWidth="1"/>
    <col min="2" max="2" width="53.140625" style="63" customWidth="1"/>
    <col min="3" max="3" width="43.5703125" style="63" customWidth="1"/>
    <col min="4" max="4" width="34.85546875" style="63" customWidth="1"/>
    <col min="5" max="5" width="19.5703125" style="63" customWidth="1"/>
    <col min="6" max="6" width="28.42578125" style="63" customWidth="1"/>
    <col min="7" max="7" width="20.5703125" style="63" customWidth="1"/>
    <col min="8" max="8" width="32.7109375" style="63" customWidth="1"/>
    <col min="9" max="9" width="26.7109375" style="63" customWidth="1"/>
    <col min="10" max="10" width="14.5703125" style="63" customWidth="1"/>
    <col min="11" max="11" width="21.140625" style="63" customWidth="1"/>
    <col min="12" max="16384" width="9.140625" style="63"/>
  </cols>
  <sheetData>
    <row r="1" spans="1:11" ht="108.75" customHeight="1" x14ac:dyDescent="0.25">
      <c r="A1" s="111" t="s">
        <v>252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</row>
    <row r="2" spans="1:11" ht="24" customHeight="1" x14ac:dyDescent="0.25">
      <c r="A2" s="115"/>
      <c r="B2" s="116"/>
      <c r="C2" s="116"/>
      <c r="D2" s="116"/>
      <c r="E2" s="116"/>
      <c r="F2" s="116"/>
      <c r="G2" s="116"/>
      <c r="H2" s="116"/>
      <c r="I2" s="116"/>
      <c r="J2" s="116"/>
      <c r="K2" s="116"/>
    </row>
    <row r="3" spans="1:11" ht="35.25" customHeight="1" x14ac:dyDescent="0.25">
      <c r="A3" s="113" t="s">
        <v>97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</row>
    <row r="4" spans="1:11" ht="21.75" customHeight="1" x14ac:dyDescent="0.25">
      <c r="A4" s="115"/>
      <c r="B4" s="116"/>
      <c r="C4" s="116"/>
      <c r="D4" s="116"/>
      <c r="E4" s="116"/>
      <c r="F4" s="116"/>
      <c r="G4" s="116"/>
      <c r="H4" s="116"/>
      <c r="I4" s="116"/>
      <c r="J4" s="116"/>
      <c r="K4" s="116"/>
    </row>
    <row r="5" spans="1:11" ht="34.5" thickBot="1" x14ac:dyDescent="0.3">
      <c r="A5" s="130" t="s">
        <v>188</v>
      </c>
      <c r="B5" s="131"/>
      <c r="C5" s="131"/>
      <c r="D5" s="131"/>
      <c r="E5" s="131"/>
      <c r="F5" s="131"/>
      <c r="G5" s="131"/>
      <c r="H5" s="131"/>
      <c r="I5" s="131"/>
      <c r="J5" s="131"/>
      <c r="K5" s="131"/>
    </row>
    <row r="6" spans="1:11" ht="37.5" x14ac:dyDescent="0.25">
      <c r="A6" s="117" t="s">
        <v>0</v>
      </c>
      <c r="B6" s="118" t="s">
        <v>1</v>
      </c>
      <c r="C6" s="118" t="s">
        <v>2</v>
      </c>
      <c r="D6" s="118" t="s">
        <v>3</v>
      </c>
      <c r="E6" s="118" t="s">
        <v>4</v>
      </c>
      <c r="F6" s="119" t="s">
        <v>28</v>
      </c>
      <c r="G6" s="118" t="s">
        <v>5</v>
      </c>
      <c r="H6" s="118" t="s">
        <v>7</v>
      </c>
      <c r="I6" s="118" t="s">
        <v>6</v>
      </c>
      <c r="J6" s="118" t="s">
        <v>201</v>
      </c>
      <c r="K6" s="118" t="s">
        <v>16</v>
      </c>
    </row>
    <row r="7" spans="1:11" ht="37.5" x14ac:dyDescent="0.25">
      <c r="A7" s="120">
        <v>1</v>
      </c>
      <c r="B7" s="121" t="s">
        <v>253</v>
      </c>
      <c r="C7" s="122" t="s">
        <v>254</v>
      </c>
      <c r="D7" s="123" t="s">
        <v>41</v>
      </c>
      <c r="E7" s="123" t="s">
        <v>15</v>
      </c>
      <c r="F7" s="123" t="s">
        <v>15</v>
      </c>
      <c r="G7" s="123" t="s">
        <v>15</v>
      </c>
      <c r="H7" s="122" t="s">
        <v>221</v>
      </c>
      <c r="I7" s="124">
        <v>5250</v>
      </c>
      <c r="J7" s="124">
        <v>1</v>
      </c>
      <c r="K7" s="124">
        <v>7500</v>
      </c>
    </row>
    <row r="8" spans="1:11" ht="34.5" thickBot="1" x14ac:dyDescent="0.3">
      <c r="A8" s="130" t="s">
        <v>191</v>
      </c>
      <c r="B8" s="131"/>
      <c r="C8" s="131"/>
      <c r="D8" s="131"/>
      <c r="E8" s="131"/>
      <c r="F8" s="131"/>
      <c r="G8" s="131"/>
      <c r="H8" s="131"/>
      <c r="I8" s="131"/>
      <c r="J8" s="131"/>
      <c r="K8" s="131"/>
    </row>
    <row r="9" spans="1:11" ht="37.5" x14ac:dyDescent="0.25">
      <c r="A9" s="117" t="s">
        <v>0</v>
      </c>
      <c r="B9" s="118" t="s">
        <v>1</v>
      </c>
      <c r="C9" s="118" t="s">
        <v>2</v>
      </c>
      <c r="D9" s="118" t="s">
        <v>3</v>
      </c>
      <c r="E9" s="118" t="s">
        <v>4</v>
      </c>
      <c r="F9" s="119" t="s">
        <v>28</v>
      </c>
      <c r="G9" s="118" t="s">
        <v>5</v>
      </c>
      <c r="H9" s="118" t="s">
        <v>7</v>
      </c>
      <c r="I9" s="118" t="s">
        <v>6</v>
      </c>
      <c r="J9" s="118" t="s">
        <v>201</v>
      </c>
      <c r="K9" s="118" t="s">
        <v>16</v>
      </c>
    </row>
    <row r="10" spans="1:11" ht="37.5" x14ac:dyDescent="0.25">
      <c r="A10" s="120">
        <v>1</v>
      </c>
      <c r="B10" s="121" t="s">
        <v>253</v>
      </c>
      <c r="C10" s="122" t="s">
        <v>254</v>
      </c>
      <c r="D10" s="123" t="s">
        <v>41</v>
      </c>
      <c r="E10" s="123" t="s">
        <v>15</v>
      </c>
      <c r="F10" s="123" t="s">
        <v>15</v>
      </c>
      <c r="G10" s="123" t="s">
        <v>15</v>
      </c>
      <c r="H10" s="122" t="s">
        <v>221</v>
      </c>
      <c r="I10" s="124">
        <v>5250</v>
      </c>
      <c r="J10" s="124">
        <v>1</v>
      </c>
      <c r="K10" s="124">
        <v>7500</v>
      </c>
    </row>
    <row r="11" spans="1:11" ht="34.5" thickBot="1" x14ac:dyDescent="0.3">
      <c r="A11" s="130" t="s">
        <v>219</v>
      </c>
      <c r="B11" s="131"/>
      <c r="C11" s="131"/>
      <c r="D11" s="131"/>
      <c r="E11" s="131"/>
      <c r="F11" s="131"/>
      <c r="G11" s="131"/>
      <c r="H11" s="131"/>
      <c r="I11" s="131"/>
      <c r="J11" s="131"/>
      <c r="K11" s="131"/>
    </row>
    <row r="12" spans="1:11" ht="37.5" x14ac:dyDescent="0.25">
      <c r="A12" s="117" t="s">
        <v>0</v>
      </c>
      <c r="B12" s="118" t="s">
        <v>1</v>
      </c>
      <c r="C12" s="118" t="s">
        <v>2</v>
      </c>
      <c r="D12" s="118" t="s">
        <v>3</v>
      </c>
      <c r="E12" s="118" t="s">
        <v>4</v>
      </c>
      <c r="F12" s="119" t="s">
        <v>28</v>
      </c>
      <c r="G12" s="118" t="s">
        <v>5</v>
      </c>
      <c r="H12" s="118" t="s">
        <v>7</v>
      </c>
      <c r="I12" s="118" t="s">
        <v>6</v>
      </c>
      <c r="J12" s="118" t="s">
        <v>201</v>
      </c>
      <c r="K12" s="118" t="s">
        <v>16</v>
      </c>
    </row>
    <row r="13" spans="1:11" ht="37.5" x14ac:dyDescent="0.25">
      <c r="A13" s="120">
        <v>1</v>
      </c>
      <c r="B13" s="121" t="s">
        <v>253</v>
      </c>
      <c r="C13" s="122" t="s">
        <v>254</v>
      </c>
      <c r="D13" s="123" t="s">
        <v>41</v>
      </c>
      <c r="E13" s="123" t="s">
        <v>15</v>
      </c>
      <c r="F13" s="123" t="s">
        <v>15</v>
      </c>
      <c r="G13" s="123" t="s">
        <v>15</v>
      </c>
      <c r="H13" s="122" t="s">
        <v>221</v>
      </c>
      <c r="I13" s="124">
        <v>5250</v>
      </c>
      <c r="J13" s="124">
        <v>1</v>
      </c>
      <c r="K13" s="124">
        <v>7500</v>
      </c>
    </row>
    <row r="14" spans="1:11" ht="34.5" thickBot="1" x14ac:dyDescent="0.3">
      <c r="A14" s="130" t="s">
        <v>194</v>
      </c>
      <c r="B14" s="131"/>
      <c r="C14" s="131"/>
      <c r="D14" s="131"/>
      <c r="E14" s="131"/>
      <c r="F14" s="131"/>
      <c r="G14" s="131"/>
      <c r="H14" s="131"/>
      <c r="I14" s="131"/>
      <c r="J14" s="131"/>
      <c r="K14" s="131"/>
    </row>
    <row r="15" spans="1:11" ht="37.5" x14ac:dyDescent="0.25">
      <c r="A15" s="117" t="s">
        <v>0</v>
      </c>
      <c r="B15" s="118" t="s">
        <v>1</v>
      </c>
      <c r="C15" s="118" t="s">
        <v>2</v>
      </c>
      <c r="D15" s="118" t="s">
        <v>3</v>
      </c>
      <c r="E15" s="118" t="s">
        <v>4</v>
      </c>
      <c r="F15" s="119" t="s">
        <v>28</v>
      </c>
      <c r="G15" s="118" t="s">
        <v>5</v>
      </c>
      <c r="H15" s="118" t="s">
        <v>7</v>
      </c>
      <c r="I15" s="118" t="s">
        <v>6</v>
      </c>
      <c r="J15" s="118" t="s">
        <v>201</v>
      </c>
      <c r="K15" s="118" t="s">
        <v>16</v>
      </c>
    </row>
    <row r="16" spans="1:11" ht="37.5" x14ac:dyDescent="0.25">
      <c r="A16" s="120">
        <v>1</v>
      </c>
      <c r="B16" s="121" t="s">
        <v>253</v>
      </c>
      <c r="C16" s="122" t="s">
        <v>254</v>
      </c>
      <c r="D16" s="123" t="s">
        <v>41</v>
      </c>
      <c r="E16" s="123" t="s">
        <v>15</v>
      </c>
      <c r="F16" s="123" t="s">
        <v>15</v>
      </c>
      <c r="G16" s="123" t="s">
        <v>15</v>
      </c>
      <c r="H16" s="122" t="s">
        <v>221</v>
      </c>
      <c r="I16" s="124">
        <v>5250</v>
      </c>
      <c r="J16" s="124">
        <v>1</v>
      </c>
      <c r="K16" s="124">
        <v>7500</v>
      </c>
    </row>
    <row r="17" spans="1:12" ht="34.5" thickBot="1" x14ac:dyDescent="0.3">
      <c r="A17" s="130" t="s">
        <v>249</v>
      </c>
      <c r="B17" s="131"/>
      <c r="C17" s="131"/>
      <c r="D17" s="131"/>
      <c r="E17" s="131"/>
      <c r="F17" s="131"/>
      <c r="G17" s="131"/>
      <c r="H17" s="131"/>
      <c r="I17" s="131"/>
      <c r="J17" s="131"/>
      <c r="K17" s="131"/>
    </row>
    <row r="18" spans="1:12" ht="37.5" x14ac:dyDescent="0.25">
      <c r="A18" s="117" t="s">
        <v>0</v>
      </c>
      <c r="B18" s="118" t="s">
        <v>1</v>
      </c>
      <c r="C18" s="118" t="s">
        <v>2</v>
      </c>
      <c r="D18" s="118" t="s">
        <v>3</v>
      </c>
      <c r="E18" s="118" t="s">
        <v>4</v>
      </c>
      <c r="F18" s="119" t="s">
        <v>28</v>
      </c>
      <c r="G18" s="118" t="s">
        <v>5</v>
      </c>
      <c r="H18" s="118" t="s">
        <v>7</v>
      </c>
      <c r="I18" s="118" t="s">
        <v>6</v>
      </c>
      <c r="J18" s="118" t="s">
        <v>201</v>
      </c>
      <c r="K18" s="118" t="s">
        <v>16</v>
      </c>
    </row>
    <row r="19" spans="1:12" ht="37.5" x14ac:dyDescent="0.25">
      <c r="A19" s="120">
        <v>1</v>
      </c>
      <c r="B19" s="121" t="s">
        <v>253</v>
      </c>
      <c r="C19" s="122" t="s">
        <v>254</v>
      </c>
      <c r="D19" s="123" t="s">
        <v>41</v>
      </c>
      <c r="E19" s="123" t="s">
        <v>15</v>
      </c>
      <c r="F19" s="123" t="s">
        <v>15</v>
      </c>
      <c r="G19" s="123" t="s">
        <v>15</v>
      </c>
      <c r="H19" s="122" t="s">
        <v>221</v>
      </c>
      <c r="I19" s="124">
        <v>5250</v>
      </c>
      <c r="J19" s="124">
        <v>1</v>
      </c>
      <c r="K19" s="124">
        <v>7500</v>
      </c>
    </row>
    <row r="22" spans="1:12" ht="36" x14ac:dyDescent="0.25">
      <c r="H22" s="132" t="s">
        <v>251</v>
      </c>
      <c r="I22" s="132"/>
      <c r="K22" s="86">
        <f>SUM(K7,K10,K13,K16,K19)</f>
        <v>37500</v>
      </c>
      <c r="L22" s="86"/>
    </row>
  </sheetData>
  <mergeCells count="8">
    <mergeCell ref="A17:K17"/>
    <mergeCell ref="H22:I22"/>
    <mergeCell ref="A8:K8"/>
    <mergeCell ref="A11:K11"/>
    <mergeCell ref="A14:K14"/>
    <mergeCell ref="A1:K1"/>
    <mergeCell ref="A3:K3"/>
    <mergeCell ref="A5:K5"/>
  </mergeCells>
  <pageMargins left="0.5" right="0.45" top="0.5" bottom="0.5" header="0.3" footer="0.3"/>
  <pageSetup paperSize="9" scale="54" fitToHeight="0" orientation="landscape" verticalDpi="30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499984740745262"/>
    <pageSetUpPr fitToPage="1"/>
  </sheetPr>
  <dimension ref="A1:L23"/>
  <sheetViews>
    <sheetView topLeftCell="A10" zoomScale="55" zoomScaleNormal="55" workbookViewId="0">
      <selection activeCell="A19" sqref="A19:K19"/>
    </sheetView>
  </sheetViews>
  <sheetFormatPr defaultRowHeight="15" x14ac:dyDescent="0.25"/>
  <cols>
    <col min="1" max="1" width="8.5703125" style="63" customWidth="1"/>
    <col min="2" max="2" width="53.140625" style="63" customWidth="1"/>
    <col min="3" max="3" width="43.5703125" style="63" customWidth="1"/>
    <col min="4" max="4" width="34.85546875" style="63" customWidth="1"/>
    <col min="5" max="5" width="19.5703125" style="63" customWidth="1"/>
    <col min="6" max="6" width="28.42578125" style="63" customWidth="1"/>
    <col min="7" max="7" width="20.5703125" style="63" customWidth="1"/>
    <col min="8" max="8" width="32.7109375" style="63" customWidth="1"/>
    <col min="9" max="9" width="26.7109375" style="63" customWidth="1"/>
    <col min="10" max="10" width="14.5703125" style="63" customWidth="1"/>
    <col min="11" max="11" width="21.140625" style="63" customWidth="1"/>
    <col min="12" max="16384" width="9.140625" style="63"/>
  </cols>
  <sheetData>
    <row r="1" spans="1:11" ht="108.75" customHeight="1" x14ac:dyDescent="0.25">
      <c r="A1" s="111" t="s">
        <v>258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</row>
    <row r="2" spans="1:11" ht="24" customHeight="1" x14ac:dyDescent="0.25">
      <c r="A2" s="115"/>
      <c r="B2" s="116"/>
      <c r="C2" s="116"/>
      <c r="D2" s="116"/>
      <c r="E2" s="116"/>
      <c r="F2" s="116"/>
      <c r="G2" s="116"/>
      <c r="H2" s="116"/>
      <c r="I2" s="116"/>
      <c r="J2" s="116"/>
      <c r="K2" s="116"/>
    </row>
    <row r="3" spans="1:11" ht="35.25" customHeight="1" x14ac:dyDescent="0.25">
      <c r="A3" s="113" t="s">
        <v>257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</row>
    <row r="4" spans="1:11" ht="21.75" customHeight="1" x14ac:dyDescent="0.25">
      <c r="A4" s="115"/>
      <c r="B4" s="116"/>
      <c r="C4" s="116"/>
      <c r="D4" s="116"/>
      <c r="E4" s="116"/>
      <c r="F4" s="116"/>
      <c r="G4" s="116"/>
      <c r="H4" s="116"/>
      <c r="I4" s="116"/>
      <c r="J4" s="116"/>
      <c r="K4" s="116"/>
    </row>
    <row r="5" spans="1:11" ht="34.5" thickBot="1" x14ac:dyDescent="0.3">
      <c r="A5" s="130" t="s">
        <v>188</v>
      </c>
      <c r="B5" s="131"/>
      <c r="C5" s="131"/>
      <c r="D5" s="131"/>
      <c r="E5" s="131"/>
      <c r="F5" s="131"/>
      <c r="G5" s="131"/>
      <c r="H5" s="131"/>
      <c r="I5" s="131"/>
      <c r="J5" s="131"/>
      <c r="K5" s="131"/>
    </row>
    <row r="6" spans="1:11" ht="37.5" x14ac:dyDescent="0.25">
      <c r="A6" s="117" t="s">
        <v>0</v>
      </c>
      <c r="B6" s="118" t="s">
        <v>1</v>
      </c>
      <c r="C6" s="118" t="s">
        <v>2</v>
      </c>
      <c r="D6" s="118" t="s">
        <v>3</v>
      </c>
      <c r="E6" s="118" t="s">
        <v>4</v>
      </c>
      <c r="F6" s="119" t="s">
        <v>28</v>
      </c>
      <c r="G6" s="118" t="s">
        <v>5</v>
      </c>
      <c r="H6" s="118" t="s">
        <v>7</v>
      </c>
      <c r="I6" s="118" t="s">
        <v>6</v>
      </c>
      <c r="J6" s="118" t="s">
        <v>201</v>
      </c>
      <c r="K6" s="118" t="s">
        <v>16</v>
      </c>
    </row>
    <row r="7" spans="1:11" ht="37.5" x14ac:dyDescent="0.25">
      <c r="A7" s="120">
        <v>1</v>
      </c>
      <c r="B7" s="121" t="s">
        <v>255</v>
      </c>
      <c r="C7" s="122" t="s">
        <v>256</v>
      </c>
      <c r="D7" s="123" t="s">
        <v>41</v>
      </c>
      <c r="E7" s="123" t="s">
        <v>15</v>
      </c>
      <c r="F7" s="123" t="s">
        <v>15</v>
      </c>
      <c r="G7" s="123" t="s">
        <v>15</v>
      </c>
      <c r="H7" s="122" t="s">
        <v>15</v>
      </c>
      <c r="I7" s="124">
        <v>175</v>
      </c>
      <c r="J7" s="124">
        <v>20</v>
      </c>
      <c r="K7" s="124">
        <f t="shared" ref="K7:K8" si="0">I7*J7</f>
        <v>3500</v>
      </c>
    </row>
    <row r="8" spans="1:11" ht="18.75" x14ac:dyDescent="0.25">
      <c r="A8" s="125">
        <v>2</v>
      </c>
      <c r="B8" s="126" t="s">
        <v>260</v>
      </c>
      <c r="C8" s="127" t="s">
        <v>259</v>
      </c>
      <c r="D8" s="128" t="s">
        <v>259</v>
      </c>
      <c r="E8" s="128" t="s">
        <v>15</v>
      </c>
      <c r="F8" s="128" t="s">
        <v>15</v>
      </c>
      <c r="G8" s="128" t="s">
        <v>15</v>
      </c>
      <c r="H8" s="127" t="s">
        <v>15</v>
      </c>
      <c r="I8" s="129">
        <v>1575</v>
      </c>
      <c r="J8" s="129">
        <v>10</v>
      </c>
      <c r="K8" s="124">
        <f t="shared" si="0"/>
        <v>15750</v>
      </c>
    </row>
    <row r="9" spans="1:11" ht="34.5" thickBot="1" x14ac:dyDescent="0.3">
      <c r="A9" s="130" t="s">
        <v>191</v>
      </c>
      <c r="B9" s="131"/>
      <c r="C9" s="131"/>
      <c r="D9" s="131"/>
      <c r="E9" s="131"/>
      <c r="F9" s="131"/>
      <c r="G9" s="131"/>
      <c r="H9" s="131"/>
      <c r="I9" s="131"/>
      <c r="J9" s="131"/>
      <c r="K9" s="131"/>
    </row>
    <row r="10" spans="1:11" ht="37.5" x14ac:dyDescent="0.25">
      <c r="A10" s="117" t="s">
        <v>0</v>
      </c>
      <c r="B10" s="118" t="s">
        <v>1</v>
      </c>
      <c r="C10" s="118" t="s">
        <v>2</v>
      </c>
      <c r="D10" s="118" t="s">
        <v>3</v>
      </c>
      <c r="E10" s="118" t="s">
        <v>4</v>
      </c>
      <c r="F10" s="119" t="s">
        <v>28</v>
      </c>
      <c r="G10" s="118" t="s">
        <v>5</v>
      </c>
      <c r="H10" s="118" t="s">
        <v>7</v>
      </c>
      <c r="I10" s="118" t="s">
        <v>6</v>
      </c>
      <c r="J10" s="118" t="s">
        <v>201</v>
      </c>
      <c r="K10" s="118" t="s">
        <v>16</v>
      </c>
    </row>
    <row r="11" spans="1:11" ht="37.5" x14ac:dyDescent="0.25">
      <c r="A11" s="120">
        <v>1</v>
      </c>
      <c r="B11" s="121" t="s">
        <v>255</v>
      </c>
      <c r="C11" s="122" t="s">
        <v>256</v>
      </c>
      <c r="D11" s="123" t="s">
        <v>41</v>
      </c>
      <c r="E11" s="123" t="s">
        <v>15</v>
      </c>
      <c r="F11" s="123" t="s">
        <v>15</v>
      </c>
      <c r="G11" s="123" t="s">
        <v>15</v>
      </c>
      <c r="H11" s="122" t="s">
        <v>15</v>
      </c>
      <c r="I11" s="124">
        <v>175</v>
      </c>
      <c r="J11" s="124">
        <v>20</v>
      </c>
      <c r="K11" s="124">
        <f t="shared" ref="K11:K12" si="1">I11*J11</f>
        <v>3500</v>
      </c>
    </row>
    <row r="12" spans="1:11" ht="18.75" x14ac:dyDescent="0.25">
      <c r="A12" s="125">
        <v>2</v>
      </c>
      <c r="B12" s="126" t="s">
        <v>260</v>
      </c>
      <c r="C12" s="127" t="s">
        <v>261</v>
      </c>
      <c r="D12" s="127" t="s">
        <v>261</v>
      </c>
      <c r="E12" s="128" t="s">
        <v>15</v>
      </c>
      <c r="F12" s="128" t="s">
        <v>15</v>
      </c>
      <c r="G12" s="128" t="s">
        <v>15</v>
      </c>
      <c r="H12" s="127" t="s">
        <v>15</v>
      </c>
      <c r="I12" s="129">
        <v>1575</v>
      </c>
      <c r="J12" s="129">
        <v>10</v>
      </c>
      <c r="K12" s="124">
        <f t="shared" si="1"/>
        <v>15750</v>
      </c>
    </row>
    <row r="13" spans="1:11" ht="34.5" thickBot="1" x14ac:dyDescent="0.3">
      <c r="A13" s="130" t="s">
        <v>193</v>
      </c>
      <c r="B13" s="131"/>
      <c r="C13" s="131"/>
      <c r="D13" s="131"/>
      <c r="E13" s="131"/>
      <c r="F13" s="131"/>
      <c r="G13" s="131"/>
      <c r="H13" s="131"/>
      <c r="I13" s="131"/>
      <c r="J13" s="131"/>
      <c r="K13" s="131"/>
    </row>
    <row r="14" spans="1:11" ht="37.5" x14ac:dyDescent="0.25">
      <c r="A14" s="117" t="s">
        <v>0</v>
      </c>
      <c r="B14" s="118" t="s">
        <v>1</v>
      </c>
      <c r="C14" s="118" t="s">
        <v>2</v>
      </c>
      <c r="D14" s="118" t="s">
        <v>3</v>
      </c>
      <c r="E14" s="118" t="s">
        <v>4</v>
      </c>
      <c r="F14" s="119" t="s">
        <v>28</v>
      </c>
      <c r="G14" s="118" t="s">
        <v>5</v>
      </c>
      <c r="H14" s="118" t="s">
        <v>7</v>
      </c>
      <c r="I14" s="118" t="s">
        <v>6</v>
      </c>
      <c r="J14" s="118" t="s">
        <v>201</v>
      </c>
      <c r="K14" s="118" t="s">
        <v>16</v>
      </c>
    </row>
    <row r="15" spans="1:11" ht="37.5" x14ac:dyDescent="0.25">
      <c r="A15" s="120">
        <v>1</v>
      </c>
      <c r="B15" s="121" t="s">
        <v>255</v>
      </c>
      <c r="C15" s="122" t="s">
        <v>256</v>
      </c>
      <c r="D15" s="123" t="s">
        <v>41</v>
      </c>
      <c r="E15" s="123" t="s">
        <v>15</v>
      </c>
      <c r="F15" s="123" t="s">
        <v>15</v>
      </c>
      <c r="G15" s="123" t="s">
        <v>15</v>
      </c>
      <c r="H15" s="122" t="s">
        <v>15</v>
      </c>
      <c r="I15" s="124">
        <v>175</v>
      </c>
      <c r="J15" s="124">
        <v>20</v>
      </c>
      <c r="K15" s="124">
        <f t="shared" ref="K15:K16" si="2">I15*J15</f>
        <v>3500</v>
      </c>
    </row>
    <row r="16" spans="1:11" ht="18.75" x14ac:dyDescent="0.25">
      <c r="A16" s="125">
        <v>2</v>
      </c>
      <c r="B16" s="126" t="s">
        <v>260</v>
      </c>
      <c r="C16" s="127" t="s">
        <v>262</v>
      </c>
      <c r="D16" s="127" t="s">
        <v>262</v>
      </c>
      <c r="E16" s="128" t="s">
        <v>15</v>
      </c>
      <c r="F16" s="128" t="s">
        <v>15</v>
      </c>
      <c r="G16" s="128" t="s">
        <v>15</v>
      </c>
      <c r="H16" s="127" t="s">
        <v>15</v>
      </c>
      <c r="I16" s="129">
        <v>1575</v>
      </c>
      <c r="J16" s="129">
        <v>10</v>
      </c>
      <c r="K16" s="124">
        <f t="shared" si="2"/>
        <v>15750</v>
      </c>
    </row>
    <row r="17" spans="1:12" ht="34.5" thickBot="1" x14ac:dyDescent="0.3">
      <c r="A17" s="130" t="s">
        <v>249</v>
      </c>
      <c r="B17" s="131"/>
      <c r="C17" s="131"/>
      <c r="D17" s="131"/>
      <c r="E17" s="131"/>
      <c r="F17" s="131"/>
      <c r="G17" s="131"/>
      <c r="H17" s="131"/>
      <c r="I17" s="131"/>
      <c r="J17" s="131"/>
      <c r="K17" s="131"/>
    </row>
    <row r="18" spans="1:12" ht="37.5" x14ac:dyDescent="0.25">
      <c r="A18" s="117" t="s">
        <v>0</v>
      </c>
      <c r="B18" s="118" t="s">
        <v>1</v>
      </c>
      <c r="C18" s="118" t="s">
        <v>2</v>
      </c>
      <c r="D18" s="118" t="s">
        <v>3</v>
      </c>
      <c r="E18" s="118" t="s">
        <v>4</v>
      </c>
      <c r="F18" s="119" t="s">
        <v>28</v>
      </c>
      <c r="G18" s="118" t="s">
        <v>5</v>
      </c>
      <c r="H18" s="118" t="s">
        <v>7</v>
      </c>
      <c r="I18" s="118" t="s">
        <v>6</v>
      </c>
      <c r="J18" s="118" t="s">
        <v>201</v>
      </c>
      <c r="K18" s="118" t="s">
        <v>16</v>
      </c>
    </row>
    <row r="19" spans="1:12" ht="37.5" x14ac:dyDescent="0.25">
      <c r="A19" s="120">
        <v>1</v>
      </c>
      <c r="B19" s="121" t="s">
        <v>255</v>
      </c>
      <c r="C19" s="122" t="s">
        <v>256</v>
      </c>
      <c r="D19" s="123" t="s">
        <v>41</v>
      </c>
      <c r="E19" s="123" t="s">
        <v>15</v>
      </c>
      <c r="F19" s="123" t="s">
        <v>15</v>
      </c>
      <c r="G19" s="123" t="s">
        <v>15</v>
      </c>
      <c r="H19" s="122" t="s">
        <v>15</v>
      </c>
      <c r="I19" s="124">
        <v>175</v>
      </c>
      <c r="J19" s="124">
        <v>20</v>
      </c>
      <c r="K19" s="124">
        <f t="shared" ref="K19" si="3">I19*J19</f>
        <v>3500</v>
      </c>
    </row>
    <row r="22" spans="1:12" ht="36" x14ac:dyDescent="0.25">
      <c r="H22" s="132" t="s">
        <v>251</v>
      </c>
      <c r="I22" s="132"/>
      <c r="K22" s="86">
        <f>SUM(K7:K8,K11:K12,K15:K16,K19)</f>
        <v>61250</v>
      </c>
      <c r="L22" s="86"/>
    </row>
    <row r="23" spans="1:12" x14ac:dyDescent="0.25">
      <c r="D23" s="133"/>
    </row>
  </sheetData>
  <mergeCells count="7">
    <mergeCell ref="A17:K17"/>
    <mergeCell ref="H22:I22"/>
    <mergeCell ref="A1:K1"/>
    <mergeCell ref="A3:K3"/>
    <mergeCell ref="A5:K5"/>
    <mergeCell ref="A9:K9"/>
    <mergeCell ref="A13:K13"/>
  </mergeCells>
  <pageMargins left="0.5" right="0.45" top="0.5" bottom="0.5" header="0.3" footer="0.3"/>
  <pageSetup paperSize="9" scale="54" fitToHeight="0" orientation="landscape" verticalDpi="30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L40"/>
  <sheetViews>
    <sheetView topLeftCell="A28" zoomScale="55" zoomScaleNormal="55" workbookViewId="0">
      <selection activeCell="A37" sqref="A37:K38"/>
    </sheetView>
  </sheetViews>
  <sheetFormatPr defaultRowHeight="15" x14ac:dyDescent="0.25"/>
  <cols>
    <col min="1" max="1" width="8.5703125" style="63" customWidth="1"/>
    <col min="2" max="2" width="53.140625" style="63" customWidth="1"/>
    <col min="3" max="3" width="43.5703125" style="63" customWidth="1"/>
    <col min="4" max="4" width="34.85546875" style="63" customWidth="1"/>
    <col min="5" max="5" width="19.5703125" style="63" customWidth="1"/>
    <col min="6" max="6" width="28.42578125" style="63" customWidth="1"/>
    <col min="7" max="7" width="20.5703125" style="63" customWidth="1"/>
    <col min="8" max="8" width="32.7109375" style="63" customWidth="1"/>
    <col min="9" max="9" width="26.7109375" style="63" customWidth="1"/>
    <col min="10" max="10" width="14.5703125" style="63" customWidth="1"/>
    <col min="11" max="11" width="21.140625" style="63" customWidth="1"/>
    <col min="12" max="16384" width="9.140625" style="63"/>
  </cols>
  <sheetData>
    <row r="1" spans="1:11" ht="108.75" customHeight="1" x14ac:dyDescent="0.25">
      <c r="A1" s="111" t="s">
        <v>273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</row>
    <row r="2" spans="1:11" ht="24" customHeight="1" x14ac:dyDescent="0.25">
      <c r="A2" s="115"/>
      <c r="B2" s="116"/>
      <c r="C2" s="116"/>
      <c r="D2" s="116"/>
      <c r="E2" s="116"/>
      <c r="F2" s="116"/>
      <c r="G2" s="116"/>
      <c r="H2" s="116"/>
      <c r="I2" s="116"/>
      <c r="J2" s="116"/>
      <c r="K2" s="116"/>
    </row>
    <row r="3" spans="1:11" ht="35.25" customHeight="1" x14ac:dyDescent="0.25">
      <c r="A3" s="113" t="s">
        <v>274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</row>
    <row r="4" spans="1:11" ht="21.75" customHeight="1" x14ac:dyDescent="0.25">
      <c r="A4" s="115"/>
      <c r="B4" s="116"/>
      <c r="C4" s="116"/>
      <c r="D4" s="116"/>
      <c r="E4" s="116"/>
      <c r="F4" s="116"/>
      <c r="G4" s="116"/>
      <c r="H4" s="116"/>
      <c r="I4" s="116"/>
      <c r="J4" s="116"/>
      <c r="K4" s="116"/>
    </row>
    <row r="5" spans="1:11" ht="34.5" thickBot="1" x14ac:dyDescent="0.3">
      <c r="A5" s="130" t="s">
        <v>186</v>
      </c>
      <c r="B5" s="131"/>
      <c r="C5" s="131"/>
      <c r="D5" s="131"/>
      <c r="E5" s="131"/>
      <c r="F5" s="131"/>
      <c r="G5" s="131"/>
      <c r="H5" s="131"/>
      <c r="I5" s="131"/>
      <c r="J5" s="131"/>
      <c r="K5" s="131"/>
    </row>
    <row r="6" spans="1:11" ht="37.5" x14ac:dyDescent="0.25">
      <c r="A6" s="117" t="s">
        <v>0</v>
      </c>
      <c r="B6" s="118" t="s">
        <v>1</v>
      </c>
      <c r="C6" s="118" t="s">
        <v>2</v>
      </c>
      <c r="D6" s="118" t="s">
        <v>3</v>
      </c>
      <c r="E6" s="118" t="s">
        <v>4</v>
      </c>
      <c r="F6" s="119" t="s">
        <v>28</v>
      </c>
      <c r="G6" s="118" t="s">
        <v>5</v>
      </c>
      <c r="H6" s="118" t="s">
        <v>7</v>
      </c>
      <c r="I6" s="118" t="s">
        <v>6</v>
      </c>
      <c r="J6" s="118" t="s">
        <v>201</v>
      </c>
      <c r="K6" s="118" t="s">
        <v>16</v>
      </c>
    </row>
    <row r="7" spans="1:11" ht="18.75" x14ac:dyDescent="0.25">
      <c r="A7" s="120">
        <v>1</v>
      </c>
      <c r="B7" s="121" t="s">
        <v>299</v>
      </c>
      <c r="C7" s="122" t="s">
        <v>277</v>
      </c>
      <c r="D7" s="123"/>
      <c r="E7" s="123"/>
      <c r="F7" s="123"/>
      <c r="G7" s="123"/>
      <c r="H7" s="122"/>
      <c r="I7" s="124">
        <f>99*3.7</f>
        <v>366.3</v>
      </c>
      <c r="J7" s="124">
        <v>50</v>
      </c>
      <c r="K7" s="124">
        <f>I7*J7</f>
        <v>18315</v>
      </c>
    </row>
    <row r="8" spans="1:11" ht="18.75" x14ac:dyDescent="0.25">
      <c r="A8" s="125">
        <v>2</v>
      </c>
      <c r="B8" s="121" t="s">
        <v>300</v>
      </c>
      <c r="C8" s="122" t="s">
        <v>280</v>
      </c>
      <c r="D8" s="123"/>
      <c r="E8" s="123"/>
      <c r="F8" s="123"/>
      <c r="G8" s="123"/>
      <c r="H8" s="122"/>
      <c r="I8" s="124">
        <f>15*3.7</f>
        <v>55.5</v>
      </c>
      <c r="J8" s="124">
        <v>50</v>
      </c>
      <c r="K8" s="124">
        <f>I8*J8</f>
        <v>2775</v>
      </c>
    </row>
    <row r="9" spans="1:11" ht="37.5" x14ac:dyDescent="0.25">
      <c r="A9" s="125">
        <v>3</v>
      </c>
      <c r="B9" s="121" t="s">
        <v>301</v>
      </c>
      <c r="C9" s="122" t="s">
        <v>297</v>
      </c>
      <c r="D9" s="121"/>
      <c r="E9" s="121"/>
      <c r="F9" s="121"/>
      <c r="G9" s="121"/>
      <c r="H9" s="121"/>
      <c r="I9" s="122">
        <f>1250*3.7</f>
        <v>4625</v>
      </c>
      <c r="J9" s="122">
        <v>50</v>
      </c>
      <c r="K9" s="124">
        <f>I9*J9</f>
        <v>231250</v>
      </c>
    </row>
    <row r="10" spans="1:11" ht="34.5" thickBot="1" x14ac:dyDescent="0.3">
      <c r="A10" s="130" t="s">
        <v>187</v>
      </c>
      <c r="B10" s="131"/>
      <c r="C10" s="131"/>
      <c r="D10" s="131"/>
      <c r="E10" s="131"/>
      <c r="F10" s="131"/>
      <c r="G10" s="131"/>
      <c r="H10" s="131"/>
      <c r="I10" s="131"/>
      <c r="J10" s="131"/>
      <c r="K10" s="131"/>
    </row>
    <row r="11" spans="1:11" ht="37.5" x14ac:dyDescent="0.25">
      <c r="A11" s="117" t="s">
        <v>0</v>
      </c>
      <c r="B11" s="118" t="s">
        <v>1</v>
      </c>
      <c r="C11" s="118" t="s">
        <v>2</v>
      </c>
      <c r="D11" s="118" t="s">
        <v>3</v>
      </c>
      <c r="E11" s="118" t="s">
        <v>4</v>
      </c>
      <c r="F11" s="119" t="s">
        <v>28</v>
      </c>
      <c r="G11" s="118" t="s">
        <v>5</v>
      </c>
      <c r="H11" s="118" t="s">
        <v>7</v>
      </c>
      <c r="I11" s="118" t="s">
        <v>6</v>
      </c>
      <c r="J11" s="118" t="s">
        <v>201</v>
      </c>
      <c r="K11" s="118" t="s">
        <v>16</v>
      </c>
    </row>
    <row r="12" spans="1:11" ht="18.75" x14ac:dyDescent="0.25">
      <c r="A12" s="120">
        <v>1</v>
      </c>
      <c r="B12" s="121" t="s">
        <v>302</v>
      </c>
      <c r="C12" s="122" t="s">
        <v>280</v>
      </c>
      <c r="D12" s="123"/>
      <c r="E12" s="123"/>
      <c r="F12" s="123"/>
      <c r="G12" s="123"/>
      <c r="H12" s="122"/>
      <c r="I12" s="124">
        <f>15*3.7</f>
        <v>55.5</v>
      </c>
      <c r="J12" s="124">
        <v>50</v>
      </c>
      <c r="K12" s="124">
        <f t="shared" ref="K12:K13" si="0">I12*J12</f>
        <v>2775</v>
      </c>
    </row>
    <row r="13" spans="1:11" ht="56.25" x14ac:dyDescent="0.25">
      <c r="A13" s="125">
        <v>2</v>
      </c>
      <c r="B13" s="121" t="s">
        <v>303</v>
      </c>
      <c r="C13" s="122" t="s">
        <v>280</v>
      </c>
      <c r="D13" s="123"/>
      <c r="E13" s="123"/>
      <c r="F13" s="123"/>
      <c r="G13" s="123"/>
      <c r="H13" s="122"/>
      <c r="I13" s="124">
        <f>30*3.7</f>
        <v>111</v>
      </c>
      <c r="J13" s="124">
        <v>50</v>
      </c>
      <c r="K13" s="124">
        <f t="shared" si="0"/>
        <v>5550</v>
      </c>
    </row>
    <row r="14" spans="1:11" ht="34.5" thickBot="1" x14ac:dyDescent="0.3">
      <c r="A14" s="130" t="s">
        <v>188</v>
      </c>
      <c r="B14" s="131"/>
      <c r="C14" s="131"/>
      <c r="D14" s="131"/>
      <c r="E14" s="131"/>
      <c r="F14" s="131"/>
      <c r="G14" s="131"/>
      <c r="H14" s="131"/>
      <c r="I14" s="131"/>
      <c r="J14" s="131"/>
      <c r="K14" s="131"/>
    </row>
    <row r="15" spans="1:11" ht="37.5" x14ac:dyDescent="0.25">
      <c r="A15" s="117" t="s">
        <v>0</v>
      </c>
      <c r="B15" s="118" t="s">
        <v>1</v>
      </c>
      <c r="C15" s="118" t="s">
        <v>2</v>
      </c>
      <c r="D15" s="118" t="s">
        <v>3</v>
      </c>
      <c r="E15" s="118" t="s">
        <v>4</v>
      </c>
      <c r="F15" s="119" t="s">
        <v>28</v>
      </c>
      <c r="G15" s="118" t="s">
        <v>5</v>
      </c>
      <c r="H15" s="118" t="s">
        <v>7</v>
      </c>
      <c r="I15" s="118" t="s">
        <v>6</v>
      </c>
      <c r="J15" s="118" t="s">
        <v>201</v>
      </c>
      <c r="K15" s="118" t="s">
        <v>16</v>
      </c>
    </row>
    <row r="16" spans="1:11" ht="18.75" x14ac:dyDescent="0.25">
      <c r="A16" s="120">
        <v>1</v>
      </c>
      <c r="B16" s="121" t="s">
        <v>304</v>
      </c>
      <c r="C16" s="122" t="s">
        <v>281</v>
      </c>
      <c r="D16" s="123"/>
      <c r="E16" s="123"/>
      <c r="F16" s="123"/>
      <c r="G16" s="123"/>
      <c r="H16" s="122"/>
      <c r="I16" s="124">
        <v>0</v>
      </c>
      <c r="J16" s="124">
        <v>50</v>
      </c>
      <c r="K16" s="124">
        <f t="shared" ref="K16:K17" si="1">I16*J16</f>
        <v>0</v>
      </c>
    </row>
    <row r="17" spans="1:11" ht="18.75" x14ac:dyDescent="0.25">
      <c r="A17" s="125">
        <v>2</v>
      </c>
      <c r="B17" s="121" t="s">
        <v>305</v>
      </c>
      <c r="C17" s="122" t="s">
        <v>282</v>
      </c>
      <c r="D17" s="123"/>
      <c r="E17" s="123"/>
      <c r="F17" s="123"/>
      <c r="G17" s="123"/>
      <c r="H17" s="122"/>
      <c r="I17" s="124">
        <v>0</v>
      </c>
      <c r="J17" s="124">
        <v>50</v>
      </c>
      <c r="K17" s="124">
        <f t="shared" si="1"/>
        <v>0</v>
      </c>
    </row>
    <row r="18" spans="1:11" ht="34.5" thickBot="1" x14ac:dyDescent="0.3">
      <c r="A18" s="130" t="s">
        <v>189</v>
      </c>
      <c r="B18" s="131"/>
      <c r="C18" s="131"/>
      <c r="D18" s="131"/>
      <c r="E18" s="131"/>
      <c r="F18" s="131"/>
      <c r="G18" s="131"/>
      <c r="H18" s="131"/>
      <c r="I18" s="131"/>
      <c r="J18" s="131"/>
      <c r="K18" s="131"/>
    </row>
    <row r="19" spans="1:11" ht="37.5" x14ac:dyDescent="0.25">
      <c r="A19" s="117" t="s">
        <v>0</v>
      </c>
      <c r="B19" s="118" t="s">
        <v>1</v>
      </c>
      <c r="C19" s="118" t="s">
        <v>2</v>
      </c>
      <c r="D19" s="118" t="s">
        <v>3</v>
      </c>
      <c r="E19" s="118" t="s">
        <v>4</v>
      </c>
      <c r="F19" s="119" t="s">
        <v>28</v>
      </c>
      <c r="G19" s="118" t="s">
        <v>5</v>
      </c>
      <c r="H19" s="118" t="s">
        <v>7</v>
      </c>
      <c r="I19" s="118" t="s">
        <v>6</v>
      </c>
      <c r="J19" s="118" t="s">
        <v>201</v>
      </c>
      <c r="K19" s="118" t="s">
        <v>16</v>
      </c>
    </row>
    <row r="20" spans="1:11" ht="37.5" x14ac:dyDescent="0.25">
      <c r="A20" s="120">
        <v>1</v>
      </c>
      <c r="B20" s="121" t="s">
        <v>306</v>
      </c>
      <c r="C20" s="122" t="s">
        <v>280</v>
      </c>
      <c r="D20" s="123"/>
      <c r="E20" s="123"/>
      <c r="F20" s="123"/>
      <c r="G20" s="123"/>
      <c r="H20" s="122"/>
      <c r="I20" s="124">
        <f>20*3.7</f>
        <v>74</v>
      </c>
      <c r="J20" s="124">
        <v>50</v>
      </c>
      <c r="K20" s="124">
        <f t="shared" ref="K20:K21" si="2">I20*J20</f>
        <v>3700</v>
      </c>
    </row>
    <row r="21" spans="1:11" ht="18.75" x14ac:dyDescent="0.25">
      <c r="A21" s="125">
        <v>2</v>
      </c>
      <c r="B21" s="121" t="s">
        <v>307</v>
      </c>
      <c r="C21" s="122" t="s">
        <v>280</v>
      </c>
      <c r="D21" s="123"/>
      <c r="E21" s="123"/>
      <c r="F21" s="123"/>
      <c r="G21" s="123"/>
      <c r="H21" s="122"/>
      <c r="I21" s="124">
        <f>20*3.7</f>
        <v>74</v>
      </c>
      <c r="J21" s="124">
        <v>50</v>
      </c>
      <c r="K21" s="124">
        <f t="shared" si="2"/>
        <v>3700</v>
      </c>
    </row>
    <row r="22" spans="1:11" ht="34.5" thickBot="1" x14ac:dyDescent="0.3">
      <c r="A22" s="130" t="s">
        <v>190</v>
      </c>
      <c r="B22" s="131"/>
      <c r="C22" s="131"/>
      <c r="D22" s="131"/>
      <c r="E22" s="131"/>
      <c r="F22" s="131"/>
      <c r="G22" s="131"/>
      <c r="H22" s="131"/>
      <c r="I22" s="131"/>
      <c r="J22" s="131"/>
      <c r="K22" s="131"/>
    </row>
    <row r="23" spans="1:11" ht="37.5" x14ac:dyDescent="0.25">
      <c r="A23" s="117" t="s">
        <v>0</v>
      </c>
      <c r="B23" s="118" t="s">
        <v>1</v>
      </c>
      <c r="C23" s="118" t="s">
        <v>2</v>
      </c>
      <c r="D23" s="118" t="s">
        <v>3</v>
      </c>
      <c r="E23" s="118" t="s">
        <v>4</v>
      </c>
      <c r="F23" s="119" t="s">
        <v>28</v>
      </c>
      <c r="G23" s="118" t="s">
        <v>5</v>
      </c>
      <c r="H23" s="118" t="s">
        <v>7</v>
      </c>
      <c r="I23" s="118" t="s">
        <v>6</v>
      </c>
      <c r="J23" s="118" t="s">
        <v>201</v>
      </c>
      <c r="K23" s="118" t="s">
        <v>16</v>
      </c>
    </row>
    <row r="24" spans="1:11" ht="18.75" x14ac:dyDescent="0.25">
      <c r="A24" s="121">
        <v>1</v>
      </c>
      <c r="B24" s="121" t="s">
        <v>308</v>
      </c>
      <c r="C24" s="121" t="s">
        <v>283</v>
      </c>
      <c r="D24" s="121"/>
      <c r="E24" s="121"/>
      <c r="F24" s="121"/>
      <c r="G24" s="121"/>
      <c r="H24" s="121"/>
      <c r="I24" s="122">
        <f>20*3.7</f>
        <v>74</v>
      </c>
      <c r="J24" s="122">
        <v>50</v>
      </c>
      <c r="K24" s="124">
        <f t="shared" ref="K24:K26" si="3">I24*J24</f>
        <v>3700</v>
      </c>
    </row>
    <row r="25" spans="1:11" ht="18.75" x14ac:dyDescent="0.25">
      <c r="A25" s="121">
        <v>2</v>
      </c>
      <c r="B25" s="121" t="s">
        <v>309</v>
      </c>
      <c r="C25" s="121" t="s">
        <v>284</v>
      </c>
      <c r="D25" s="121"/>
      <c r="E25" s="121"/>
      <c r="F25" s="121"/>
      <c r="G25" s="121"/>
      <c r="H25" s="121"/>
      <c r="I25" s="122">
        <f>10*3.7</f>
        <v>37</v>
      </c>
      <c r="J25" s="122">
        <v>50</v>
      </c>
      <c r="K25" s="124">
        <f t="shared" si="3"/>
        <v>1850</v>
      </c>
    </row>
    <row r="26" spans="1:11" ht="37.5" x14ac:dyDescent="0.25">
      <c r="A26" s="121">
        <v>3</v>
      </c>
      <c r="B26" s="121" t="s">
        <v>310</v>
      </c>
      <c r="C26" s="121" t="s">
        <v>298</v>
      </c>
      <c r="D26" s="121"/>
      <c r="E26" s="121"/>
      <c r="F26" s="121"/>
      <c r="G26" s="121"/>
      <c r="H26" s="121"/>
      <c r="I26" s="122">
        <f>1800*3.7</f>
        <v>6660</v>
      </c>
      <c r="J26" s="122">
        <v>50</v>
      </c>
      <c r="K26" s="124">
        <f t="shared" si="3"/>
        <v>333000</v>
      </c>
    </row>
    <row r="27" spans="1:11" ht="34.5" thickBot="1" x14ac:dyDescent="0.3">
      <c r="A27" s="130" t="s">
        <v>191</v>
      </c>
      <c r="B27" s="131"/>
      <c r="C27" s="131"/>
      <c r="D27" s="131"/>
      <c r="E27" s="131"/>
      <c r="F27" s="131"/>
      <c r="G27" s="131"/>
      <c r="H27" s="131"/>
      <c r="I27" s="131"/>
      <c r="J27" s="131"/>
      <c r="K27" s="131"/>
    </row>
    <row r="28" spans="1:11" ht="37.5" x14ac:dyDescent="0.25">
      <c r="A28" s="117" t="s">
        <v>0</v>
      </c>
      <c r="B28" s="118" t="s">
        <v>1</v>
      </c>
      <c r="C28" s="118" t="s">
        <v>2</v>
      </c>
      <c r="D28" s="118" t="s">
        <v>3</v>
      </c>
      <c r="E28" s="118" t="s">
        <v>4</v>
      </c>
      <c r="F28" s="119" t="s">
        <v>28</v>
      </c>
      <c r="G28" s="118" t="s">
        <v>5</v>
      </c>
      <c r="H28" s="118" t="s">
        <v>7</v>
      </c>
      <c r="I28" s="118" t="s">
        <v>6</v>
      </c>
      <c r="J28" s="118" t="s">
        <v>201</v>
      </c>
      <c r="K28" s="118" t="s">
        <v>16</v>
      </c>
    </row>
    <row r="29" spans="1:11" ht="37.5" x14ac:dyDescent="0.25">
      <c r="A29" s="120">
        <v>1</v>
      </c>
      <c r="B29" s="121" t="s">
        <v>311</v>
      </c>
      <c r="C29" s="122" t="s">
        <v>280</v>
      </c>
      <c r="D29" s="123"/>
      <c r="E29" s="123"/>
      <c r="F29" s="123"/>
      <c r="G29" s="123"/>
      <c r="H29" s="122"/>
      <c r="I29" s="124">
        <f>20*3.7</f>
        <v>74</v>
      </c>
      <c r="J29" s="124">
        <v>50</v>
      </c>
      <c r="K29" s="124">
        <f t="shared" ref="K29:K30" si="4">I29*J29</f>
        <v>3700</v>
      </c>
    </row>
    <row r="30" spans="1:11" ht="41.25" customHeight="1" x14ac:dyDescent="0.25">
      <c r="A30" s="120">
        <v>2</v>
      </c>
      <c r="B30" s="121" t="s">
        <v>312</v>
      </c>
      <c r="C30" s="122" t="s">
        <v>280</v>
      </c>
      <c r="D30" s="123"/>
      <c r="E30" s="123"/>
      <c r="F30" s="123"/>
      <c r="G30" s="123"/>
      <c r="H30" s="122"/>
      <c r="I30" s="124">
        <f>20*3.7</f>
        <v>74</v>
      </c>
      <c r="J30" s="124">
        <v>50</v>
      </c>
      <c r="K30" s="124">
        <f t="shared" si="4"/>
        <v>3700</v>
      </c>
    </row>
    <row r="31" spans="1:11" ht="34.5" thickBot="1" x14ac:dyDescent="0.3">
      <c r="A31" s="130" t="s">
        <v>192</v>
      </c>
      <c r="B31" s="131"/>
      <c r="C31" s="131"/>
      <c r="D31" s="131"/>
      <c r="E31" s="131"/>
      <c r="F31" s="131"/>
      <c r="G31" s="131"/>
      <c r="H31" s="131"/>
      <c r="I31" s="131"/>
      <c r="J31" s="131"/>
      <c r="K31" s="131"/>
    </row>
    <row r="32" spans="1:11" ht="37.5" x14ac:dyDescent="0.25">
      <c r="A32" s="117" t="s">
        <v>0</v>
      </c>
      <c r="B32" s="118" t="s">
        <v>1</v>
      </c>
      <c r="C32" s="118" t="s">
        <v>2</v>
      </c>
      <c r="D32" s="118" t="s">
        <v>3</v>
      </c>
      <c r="E32" s="118" t="s">
        <v>4</v>
      </c>
      <c r="F32" s="119" t="s">
        <v>28</v>
      </c>
      <c r="G32" s="118" t="s">
        <v>5</v>
      </c>
      <c r="H32" s="118" t="s">
        <v>7</v>
      </c>
      <c r="I32" s="118" t="s">
        <v>6</v>
      </c>
      <c r="J32" s="118" t="s">
        <v>201</v>
      </c>
      <c r="K32" s="118" t="s">
        <v>16</v>
      </c>
    </row>
    <row r="33" spans="1:12" ht="18.75" x14ac:dyDescent="0.25">
      <c r="A33" s="120">
        <v>1</v>
      </c>
      <c r="B33" s="121" t="s">
        <v>313</v>
      </c>
      <c r="C33" s="122" t="s">
        <v>280</v>
      </c>
      <c r="D33" s="123"/>
      <c r="E33" s="123"/>
      <c r="F33" s="123"/>
      <c r="G33" s="123"/>
      <c r="H33" s="122"/>
      <c r="I33" s="124">
        <f>30*3.7</f>
        <v>111</v>
      </c>
      <c r="J33" s="124">
        <v>50</v>
      </c>
      <c r="K33" s="124">
        <f t="shared" ref="K33:K34" si="5">I33*J33</f>
        <v>5550</v>
      </c>
    </row>
    <row r="34" spans="1:12" ht="18.75" x14ac:dyDescent="0.25">
      <c r="A34" s="120">
        <v>2</v>
      </c>
      <c r="B34" s="121" t="s">
        <v>314</v>
      </c>
      <c r="C34" s="122" t="s">
        <v>280</v>
      </c>
      <c r="D34" s="123"/>
      <c r="E34" s="123"/>
      <c r="F34" s="123"/>
      <c r="G34" s="123"/>
      <c r="H34" s="122"/>
      <c r="I34" s="124">
        <f>50*3.7</f>
        <v>185</v>
      </c>
      <c r="J34" s="124">
        <v>50</v>
      </c>
      <c r="K34" s="124">
        <f t="shared" si="5"/>
        <v>9250</v>
      </c>
    </row>
    <row r="35" spans="1:12" ht="34.5" thickBot="1" x14ac:dyDescent="0.3">
      <c r="A35" s="130" t="s">
        <v>219</v>
      </c>
      <c r="B35" s="131"/>
      <c r="C35" s="131"/>
      <c r="D35" s="131"/>
      <c r="E35" s="131"/>
      <c r="F35" s="131"/>
      <c r="G35" s="131"/>
      <c r="H35" s="131"/>
      <c r="I35" s="131"/>
      <c r="J35" s="131"/>
      <c r="K35" s="131"/>
    </row>
    <row r="36" spans="1:12" ht="37.5" x14ac:dyDescent="0.25">
      <c r="A36" s="117" t="s">
        <v>0</v>
      </c>
      <c r="B36" s="118" t="s">
        <v>1</v>
      </c>
      <c r="C36" s="118" t="s">
        <v>2</v>
      </c>
      <c r="D36" s="118" t="s">
        <v>3</v>
      </c>
      <c r="E36" s="118" t="s">
        <v>4</v>
      </c>
      <c r="F36" s="119" t="s">
        <v>28</v>
      </c>
      <c r="G36" s="118" t="s">
        <v>5</v>
      </c>
      <c r="H36" s="118" t="s">
        <v>7</v>
      </c>
      <c r="I36" s="118" t="s">
        <v>6</v>
      </c>
      <c r="J36" s="118" t="s">
        <v>201</v>
      </c>
      <c r="K36" s="118" t="s">
        <v>16</v>
      </c>
    </row>
    <row r="37" spans="1:12" ht="37.5" x14ac:dyDescent="0.25">
      <c r="A37" s="120">
        <v>1</v>
      </c>
      <c r="B37" s="121" t="s">
        <v>315</v>
      </c>
      <c r="C37" s="122" t="s">
        <v>285</v>
      </c>
      <c r="D37" s="123"/>
      <c r="E37" s="123"/>
      <c r="F37" s="123"/>
      <c r="G37" s="123"/>
      <c r="H37" s="122"/>
      <c r="I37" s="124">
        <f>50*3.7</f>
        <v>185</v>
      </c>
      <c r="J37" s="124">
        <v>50</v>
      </c>
      <c r="K37" s="124">
        <f t="shared" ref="K37:K38" si="6">I37*J37</f>
        <v>9250</v>
      </c>
    </row>
    <row r="38" spans="1:12" ht="18.75" x14ac:dyDescent="0.25">
      <c r="A38" s="120">
        <v>2</v>
      </c>
      <c r="B38" s="121" t="s">
        <v>316</v>
      </c>
      <c r="C38" s="122" t="s">
        <v>280</v>
      </c>
      <c r="D38" s="123"/>
      <c r="E38" s="123"/>
      <c r="F38" s="123"/>
      <c r="G38" s="123"/>
      <c r="H38" s="122"/>
      <c r="I38" s="124">
        <f>20*3.7</f>
        <v>74</v>
      </c>
      <c r="J38" s="124">
        <v>50</v>
      </c>
      <c r="K38" s="124">
        <f t="shared" si="6"/>
        <v>3700</v>
      </c>
    </row>
    <row r="40" spans="1:12" ht="36" x14ac:dyDescent="0.25">
      <c r="G40" s="134" t="s">
        <v>278</v>
      </c>
      <c r="H40" s="134"/>
      <c r="I40" s="134"/>
      <c r="J40" s="134"/>
      <c r="K40" s="86">
        <f>SUM(K7:K9,K12:K13,K16:K17,K20:K21,K24:K26,K29:K30,K33:K34,K37:K38)</f>
        <v>641765</v>
      </c>
      <c r="L40" s="86"/>
    </row>
  </sheetData>
  <mergeCells count="11">
    <mergeCell ref="G40:J40"/>
    <mergeCell ref="A22:K22"/>
    <mergeCell ref="A27:K27"/>
    <mergeCell ref="A31:K31"/>
    <mergeCell ref="A35:K35"/>
    <mergeCell ref="A1:K1"/>
    <mergeCell ref="A3:K3"/>
    <mergeCell ref="A5:K5"/>
    <mergeCell ref="A10:K10"/>
    <mergeCell ref="A14:K14"/>
    <mergeCell ref="A18:K18"/>
  </mergeCells>
  <pageMargins left="0.5" right="0.45" top="0.5" bottom="0.5" header="0.3" footer="0.3"/>
  <pageSetup paperSize="9" scale="54" fitToHeight="0" orientation="landscape" verticalDpi="30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L27"/>
  <sheetViews>
    <sheetView topLeftCell="A16" zoomScale="55" zoomScaleNormal="55" workbookViewId="0">
      <selection activeCell="A25" sqref="A25:K25"/>
    </sheetView>
  </sheetViews>
  <sheetFormatPr defaultRowHeight="15" x14ac:dyDescent="0.25"/>
  <cols>
    <col min="1" max="1" width="8.5703125" style="63" customWidth="1"/>
    <col min="2" max="2" width="53.140625" style="63" customWidth="1"/>
    <col min="3" max="3" width="43.5703125" style="63" customWidth="1"/>
    <col min="4" max="4" width="34.85546875" style="63" customWidth="1"/>
    <col min="5" max="5" width="19.5703125" style="63" customWidth="1"/>
    <col min="6" max="6" width="28.42578125" style="63" customWidth="1"/>
    <col min="7" max="7" width="20.5703125" style="63" customWidth="1"/>
    <col min="8" max="8" width="32.7109375" style="63" customWidth="1"/>
    <col min="9" max="9" width="26.7109375" style="63" customWidth="1"/>
    <col min="10" max="10" width="14.5703125" style="63" customWidth="1"/>
    <col min="11" max="11" width="21.140625" style="63" customWidth="1"/>
    <col min="12" max="16384" width="9.140625" style="63"/>
  </cols>
  <sheetData>
    <row r="1" spans="1:11" ht="108.75" customHeight="1" x14ac:dyDescent="0.25">
      <c r="A1" s="111" t="s">
        <v>286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</row>
    <row r="2" spans="1:11" ht="24" customHeight="1" x14ac:dyDescent="0.25">
      <c r="A2" s="115"/>
      <c r="B2" s="116"/>
      <c r="C2" s="116"/>
      <c r="D2" s="116"/>
      <c r="E2" s="116"/>
      <c r="F2" s="116"/>
      <c r="G2" s="116"/>
      <c r="H2" s="116"/>
      <c r="I2" s="116"/>
      <c r="J2" s="116"/>
      <c r="K2" s="116"/>
    </row>
    <row r="3" spans="1:11" ht="35.25" customHeight="1" x14ac:dyDescent="0.25">
      <c r="A3" s="113" t="s">
        <v>287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</row>
    <row r="4" spans="1:11" ht="21.75" customHeight="1" x14ac:dyDescent="0.25">
      <c r="A4" s="115"/>
      <c r="B4" s="116"/>
      <c r="C4" s="116"/>
      <c r="D4" s="116"/>
      <c r="E4" s="116"/>
      <c r="F4" s="116"/>
      <c r="G4" s="116"/>
      <c r="H4" s="116"/>
      <c r="I4" s="116"/>
      <c r="J4" s="116"/>
      <c r="K4" s="116"/>
    </row>
    <row r="5" spans="1:11" ht="34.5" thickBot="1" x14ac:dyDescent="0.3">
      <c r="A5" s="130" t="s">
        <v>186</v>
      </c>
      <c r="B5" s="131"/>
      <c r="C5" s="131"/>
      <c r="D5" s="131"/>
      <c r="E5" s="131"/>
      <c r="F5" s="131"/>
      <c r="G5" s="131"/>
      <c r="H5" s="131"/>
      <c r="I5" s="131"/>
      <c r="J5" s="131"/>
      <c r="K5" s="131"/>
    </row>
    <row r="6" spans="1:11" ht="37.5" x14ac:dyDescent="0.25">
      <c r="A6" s="117" t="s">
        <v>0</v>
      </c>
      <c r="B6" s="118" t="s">
        <v>1</v>
      </c>
      <c r="C6" s="118" t="s">
        <v>2</v>
      </c>
      <c r="D6" s="118" t="s">
        <v>3</v>
      </c>
      <c r="E6" s="118" t="s">
        <v>4</v>
      </c>
      <c r="F6" s="119" t="s">
        <v>28</v>
      </c>
      <c r="G6" s="118" t="s">
        <v>5</v>
      </c>
      <c r="H6" s="118" t="s">
        <v>7</v>
      </c>
      <c r="I6" s="118" t="s">
        <v>6</v>
      </c>
      <c r="J6" s="118" t="s">
        <v>201</v>
      </c>
      <c r="K6" s="118" t="s">
        <v>16</v>
      </c>
    </row>
    <row r="7" spans="1:11" ht="47.25" customHeight="1" x14ac:dyDescent="0.25">
      <c r="A7" s="120">
        <v>1</v>
      </c>
      <c r="B7" s="121" t="s">
        <v>317</v>
      </c>
      <c r="C7" s="122" t="s">
        <v>288</v>
      </c>
      <c r="D7" s="123"/>
      <c r="E7" s="123"/>
      <c r="F7" s="123"/>
      <c r="G7" s="123"/>
      <c r="H7" s="122"/>
      <c r="I7" s="124">
        <v>110</v>
      </c>
      <c r="J7" s="124">
        <v>50</v>
      </c>
      <c r="K7" s="124">
        <f>I7*J7</f>
        <v>5500</v>
      </c>
    </row>
    <row r="8" spans="1:11" ht="34.5" thickBot="1" x14ac:dyDescent="0.3">
      <c r="A8" s="130" t="s">
        <v>187</v>
      </c>
      <c r="B8" s="131"/>
      <c r="C8" s="131"/>
      <c r="D8" s="131"/>
      <c r="E8" s="131"/>
      <c r="F8" s="131"/>
      <c r="G8" s="131"/>
      <c r="H8" s="131"/>
      <c r="I8" s="131"/>
      <c r="J8" s="131"/>
      <c r="K8" s="131"/>
    </row>
    <row r="9" spans="1:11" ht="37.5" x14ac:dyDescent="0.25">
      <c r="A9" s="117" t="s">
        <v>0</v>
      </c>
      <c r="B9" s="118" t="s">
        <v>1</v>
      </c>
      <c r="C9" s="118" t="s">
        <v>2</v>
      </c>
      <c r="D9" s="118" t="s">
        <v>3</v>
      </c>
      <c r="E9" s="118" t="s">
        <v>4</v>
      </c>
      <c r="F9" s="119" t="s">
        <v>28</v>
      </c>
      <c r="G9" s="118" t="s">
        <v>5</v>
      </c>
      <c r="H9" s="118" t="s">
        <v>7</v>
      </c>
      <c r="I9" s="118" t="s">
        <v>6</v>
      </c>
      <c r="J9" s="118" t="s">
        <v>201</v>
      </c>
      <c r="K9" s="118" t="s">
        <v>16</v>
      </c>
    </row>
    <row r="10" spans="1:11" ht="37.5" x14ac:dyDescent="0.25">
      <c r="A10" s="120">
        <v>1</v>
      </c>
      <c r="B10" s="121" t="s">
        <v>318</v>
      </c>
      <c r="C10" s="122" t="s">
        <v>290</v>
      </c>
      <c r="D10" s="123"/>
      <c r="E10" s="123"/>
      <c r="F10" s="123"/>
      <c r="G10" s="123"/>
      <c r="H10" s="122"/>
      <c r="I10" s="124">
        <v>123</v>
      </c>
      <c r="J10" s="124">
        <v>50</v>
      </c>
      <c r="K10" s="124">
        <f t="shared" ref="K10" si="0">I10*J10</f>
        <v>6150</v>
      </c>
    </row>
    <row r="11" spans="1:11" ht="34.5" thickBot="1" x14ac:dyDescent="0.3">
      <c r="A11" s="130" t="s">
        <v>188</v>
      </c>
      <c r="B11" s="131"/>
      <c r="C11" s="131"/>
      <c r="D11" s="131"/>
      <c r="E11" s="131"/>
      <c r="F11" s="131"/>
      <c r="G11" s="131"/>
      <c r="H11" s="131"/>
      <c r="I11" s="131"/>
      <c r="J11" s="131"/>
      <c r="K11" s="131"/>
    </row>
    <row r="12" spans="1:11" ht="37.5" x14ac:dyDescent="0.25">
      <c r="A12" s="117" t="s">
        <v>0</v>
      </c>
      <c r="B12" s="118" t="s">
        <v>1</v>
      </c>
      <c r="C12" s="118" t="s">
        <v>2</v>
      </c>
      <c r="D12" s="118" t="s">
        <v>3</v>
      </c>
      <c r="E12" s="118" t="s">
        <v>4</v>
      </c>
      <c r="F12" s="119" t="s">
        <v>28</v>
      </c>
      <c r="G12" s="118" t="s">
        <v>5</v>
      </c>
      <c r="H12" s="118" t="s">
        <v>7</v>
      </c>
      <c r="I12" s="118" t="s">
        <v>6</v>
      </c>
      <c r="J12" s="118" t="s">
        <v>201</v>
      </c>
      <c r="K12" s="118" t="s">
        <v>16</v>
      </c>
    </row>
    <row r="13" spans="1:11" ht="37.5" x14ac:dyDescent="0.25">
      <c r="A13" s="120">
        <v>1</v>
      </c>
      <c r="B13" s="121" t="s">
        <v>319</v>
      </c>
      <c r="C13" s="122" t="s">
        <v>291</v>
      </c>
      <c r="D13" s="123"/>
      <c r="E13" s="123"/>
      <c r="F13" s="123"/>
      <c r="G13" s="123"/>
      <c r="H13" s="122"/>
      <c r="I13" s="124">
        <v>88</v>
      </c>
      <c r="J13" s="124">
        <v>50</v>
      </c>
      <c r="K13" s="124">
        <f t="shared" ref="K13" si="1">I13*J13</f>
        <v>4400</v>
      </c>
    </row>
    <row r="14" spans="1:11" ht="34.5" thickBot="1" x14ac:dyDescent="0.3">
      <c r="A14" s="130" t="s">
        <v>189</v>
      </c>
      <c r="B14" s="131"/>
      <c r="C14" s="131"/>
      <c r="D14" s="131"/>
      <c r="E14" s="131"/>
      <c r="F14" s="131"/>
      <c r="G14" s="131"/>
      <c r="H14" s="131"/>
      <c r="I14" s="131"/>
      <c r="J14" s="131"/>
      <c r="K14" s="131"/>
    </row>
    <row r="15" spans="1:11" ht="37.5" x14ac:dyDescent="0.25">
      <c r="A15" s="117" t="s">
        <v>0</v>
      </c>
      <c r="B15" s="118" t="s">
        <v>1</v>
      </c>
      <c r="C15" s="118" t="s">
        <v>2</v>
      </c>
      <c r="D15" s="118" t="s">
        <v>3</v>
      </c>
      <c r="E15" s="118" t="s">
        <v>4</v>
      </c>
      <c r="F15" s="119" t="s">
        <v>28</v>
      </c>
      <c r="G15" s="118" t="s">
        <v>5</v>
      </c>
      <c r="H15" s="118" t="s">
        <v>7</v>
      </c>
      <c r="I15" s="118" t="s">
        <v>6</v>
      </c>
      <c r="J15" s="118" t="s">
        <v>201</v>
      </c>
      <c r="K15" s="118" t="s">
        <v>16</v>
      </c>
    </row>
    <row r="16" spans="1:11" ht="37.5" x14ac:dyDescent="0.25">
      <c r="A16" s="120">
        <v>1</v>
      </c>
      <c r="B16" s="121" t="s">
        <v>320</v>
      </c>
      <c r="C16" s="122" t="s">
        <v>292</v>
      </c>
      <c r="D16" s="123"/>
      <c r="E16" s="123"/>
      <c r="F16" s="123"/>
      <c r="G16" s="123"/>
      <c r="H16" s="122"/>
      <c r="I16" s="124">
        <v>105</v>
      </c>
      <c r="J16" s="124">
        <v>50</v>
      </c>
      <c r="K16" s="124">
        <f t="shared" ref="K16" si="2">I16*J16</f>
        <v>5250</v>
      </c>
    </row>
    <row r="17" spans="1:12" ht="34.5" thickBot="1" x14ac:dyDescent="0.3">
      <c r="A17" s="130" t="s">
        <v>190</v>
      </c>
      <c r="B17" s="131"/>
      <c r="C17" s="131"/>
      <c r="D17" s="131"/>
      <c r="E17" s="131"/>
      <c r="F17" s="131"/>
      <c r="G17" s="131"/>
      <c r="H17" s="131"/>
      <c r="I17" s="131"/>
      <c r="J17" s="131"/>
      <c r="K17" s="131"/>
    </row>
    <row r="18" spans="1:12" ht="37.5" x14ac:dyDescent="0.25">
      <c r="A18" s="117" t="s">
        <v>0</v>
      </c>
      <c r="B18" s="118" t="s">
        <v>1</v>
      </c>
      <c r="C18" s="118" t="s">
        <v>2</v>
      </c>
      <c r="D18" s="118" t="s">
        <v>3</v>
      </c>
      <c r="E18" s="118" t="s">
        <v>4</v>
      </c>
      <c r="F18" s="119" t="s">
        <v>28</v>
      </c>
      <c r="G18" s="118" t="s">
        <v>5</v>
      </c>
      <c r="H18" s="118" t="s">
        <v>7</v>
      </c>
      <c r="I18" s="118" t="s">
        <v>6</v>
      </c>
      <c r="J18" s="118" t="s">
        <v>201</v>
      </c>
      <c r="K18" s="118" t="s">
        <v>16</v>
      </c>
    </row>
    <row r="19" spans="1:12" ht="37.5" x14ac:dyDescent="0.25">
      <c r="A19" s="120">
        <v>1</v>
      </c>
      <c r="B19" s="121" t="s">
        <v>293</v>
      </c>
      <c r="C19" s="122" t="s">
        <v>294</v>
      </c>
      <c r="D19" s="123"/>
      <c r="E19" s="123"/>
      <c r="F19" s="123"/>
      <c r="G19" s="123"/>
      <c r="H19" s="122"/>
      <c r="I19" s="124">
        <v>88</v>
      </c>
      <c r="J19" s="124">
        <v>50</v>
      </c>
      <c r="K19" s="124">
        <f t="shared" ref="K19" si="3">I19*J19</f>
        <v>4400</v>
      </c>
    </row>
    <row r="20" spans="1:12" ht="34.5" thickBot="1" x14ac:dyDescent="0.3">
      <c r="A20" s="130" t="s">
        <v>191</v>
      </c>
      <c r="B20" s="131"/>
      <c r="C20" s="131"/>
      <c r="D20" s="131"/>
      <c r="E20" s="131"/>
      <c r="F20" s="131"/>
      <c r="G20" s="131"/>
      <c r="H20" s="131"/>
      <c r="I20" s="131"/>
      <c r="J20" s="131"/>
      <c r="K20" s="131"/>
    </row>
    <row r="21" spans="1:12" ht="37.5" x14ac:dyDescent="0.25">
      <c r="A21" s="117" t="s">
        <v>0</v>
      </c>
      <c r="B21" s="118" t="s">
        <v>1</v>
      </c>
      <c r="C21" s="118" t="s">
        <v>2</v>
      </c>
      <c r="D21" s="118" t="s">
        <v>3</v>
      </c>
      <c r="E21" s="118" t="s">
        <v>4</v>
      </c>
      <c r="F21" s="119" t="s">
        <v>28</v>
      </c>
      <c r="G21" s="118" t="s">
        <v>5</v>
      </c>
      <c r="H21" s="118" t="s">
        <v>7</v>
      </c>
      <c r="I21" s="118" t="s">
        <v>6</v>
      </c>
      <c r="J21" s="118" t="s">
        <v>201</v>
      </c>
      <c r="K21" s="118" t="s">
        <v>16</v>
      </c>
    </row>
    <row r="22" spans="1:12" ht="43.5" customHeight="1" x14ac:dyDescent="0.25">
      <c r="A22" s="120">
        <v>1</v>
      </c>
      <c r="B22" s="121" t="s">
        <v>321</v>
      </c>
      <c r="C22" s="122" t="s">
        <v>295</v>
      </c>
      <c r="D22" s="123"/>
      <c r="E22" s="123"/>
      <c r="F22" s="123"/>
      <c r="G22" s="123"/>
      <c r="H22" s="122"/>
      <c r="I22" s="124">
        <v>88</v>
      </c>
      <c r="J22" s="124">
        <v>50</v>
      </c>
      <c r="K22" s="124">
        <f t="shared" ref="K22" si="4">I22*J22</f>
        <v>4400</v>
      </c>
    </row>
    <row r="23" spans="1:12" ht="34.5" thickBot="1" x14ac:dyDescent="0.3">
      <c r="A23" s="130" t="s">
        <v>192</v>
      </c>
      <c r="B23" s="131"/>
      <c r="C23" s="131"/>
      <c r="D23" s="131"/>
      <c r="E23" s="131"/>
      <c r="F23" s="131"/>
      <c r="G23" s="131"/>
      <c r="H23" s="131"/>
      <c r="I23" s="131"/>
      <c r="J23" s="131"/>
      <c r="K23" s="131"/>
    </row>
    <row r="24" spans="1:12" ht="37.5" x14ac:dyDescent="0.25">
      <c r="A24" s="117" t="s">
        <v>0</v>
      </c>
      <c r="B24" s="118" t="s">
        <v>1</v>
      </c>
      <c r="C24" s="118" t="s">
        <v>2</v>
      </c>
      <c r="D24" s="118" t="s">
        <v>3</v>
      </c>
      <c r="E24" s="118" t="s">
        <v>4</v>
      </c>
      <c r="F24" s="119" t="s">
        <v>28</v>
      </c>
      <c r="G24" s="118" t="s">
        <v>5</v>
      </c>
      <c r="H24" s="118" t="s">
        <v>7</v>
      </c>
      <c r="I24" s="118" t="s">
        <v>6</v>
      </c>
      <c r="J24" s="118" t="s">
        <v>201</v>
      </c>
      <c r="K24" s="118" t="s">
        <v>16</v>
      </c>
    </row>
    <row r="25" spans="1:12" ht="61.5" customHeight="1" x14ac:dyDescent="0.25">
      <c r="A25" s="120">
        <v>1</v>
      </c>
      <c r="B25" s="121" t="s">
        <v>322</v>
      </c>
      <c r="C25" s="122" t="s">
        <v>296</v>
      </c>
      <c r="D25" s="123"/>
      <c r="E25" s="123"/>
      <c r="F25" s="123"/>
      <c r="G25" s="123"/>
      <c r="H25" s="122"/>
      <c r="I25" s="124">
        <v>70</v>
      </c>
      <c r="J25" s="124">
        <v>50</v>
      </c>
      <c r="K25" s="124">
        <f t="shared" ref="K25" si="5">I25*J25</f>
        <v>3500</v>
      </c>
    </row>
    <row r="27" spans="1:12" ht="36" x14ac:dyDescent="0.25">
      <c r="G27" s="134" t="s">
        <v>289</v>
      </c>
      <c r="H27" s="134"/>
      <c r="I27" s="134"/>
      <c r="J27" s="134"/>
      <c r="K27" s="86">
        <f>SUM(K7,K10,K13,K16,K19,K22,K25)</f>
        <v>33600</v>
      </c>
      <c r="L27" s="86"/>
    </row>
  </sheetData>
  <mergeCells count="10">
    <mergeCell ref="A17:K17"/>
    <mergeCell ref="A20:K20"/>
    <mergeCell ref="A23:K23"/>
    <mergeCell ref="G27:J27"/>
    <mergeCell ref="A1:K1"/>
    <mergeCell ref="A3:K3"/>
    <mergeCell ref="A5:K5"/>
    <mergeCell ref="A8:K8"/>
    <mergeCell ref="A11:K11"/>
    <mergeCell ref="A14:K14"/>
  </mergeCells>
  <pageMargins left="0.5" right="0.45" top="0.5" bottom="0.5" header="0.3" footer="0.3"/>
  <pageSetup paperSize="9" scale="54" fitToHeight="0" orientation="landscape" verticalDpi="30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K149"/>
  <sheetViews>
    <sheetView topLeftCell="A136" zoomScale="55" zoomScaleNormal="55" workbookViewId="0">
      <selection activeCell="I148" sqref="I148:J149"/>
    </sheetView>
  </sheetViews>
  <sheetFormatPr defaultRowHeight="15" x14ac:dyDescent="0.25"/>
  <cols>
    <col min="1" max="1" width="8.5703125" style="1" customWidth="1"/>
    <col min="2" max="2" width="53.140625" style="1" customWidth="1"/>
    <col min="3" max="3" width="34.42578125" style="1" customWidth="1"/>
    <col min="4" max="4" width="34.85546875" style="1" customWidth="1"/>
    <col min="5" max="5" width="19.5703125" style="1" customWidth="1"/>
    <col min="6" max="6" width="28.42578125" style="1" customWidth="1"/>
    <col min="7" max="7" width="20.5703125" style="1" customWidth="1"/>
    <col min="8" max="8" width="30.140625" style="1" customWidth="1"/>
    <col min="9" max="9" width="17.85546875" style="1" customWidth="1"/>
    <col min="10" max="10" width="20.28515625" style="1" customWidth="1"/>
    <col min="11" max="11" width="25.28515625" style="1" bestFit="1" customWidth="1"/>
    <col min="12" max="16384" width="9.140625" style="1"/>
  </cols>
  <sheetData>
    <row r="1" spans="1:11" ht="37.5" x14ac:dyDescent="0.25">
      <c r="A1" s="87" t="s">
        <v>263</v>
      </c>
      <c r="B1" s="88"/>
      <c r="C1" s="88"/>
      <c r="D1" s="88"/>
      <c r="E1" s="88"/>
      <c r="F1" s="88"/>
      <c r="G1" s="88"/>
      <c r="H1" s="88"/>
      <c r="I1" s="88"/>
      <c r="J1" s="88"/>
      <c r="K1" s="88"/>
    </row>
    <row r="2" spans="1:1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33.75" x14ac:dyDescent="0.25">
      <c r="A3" s="93" t="s">
        <v>323</v>
      </c>
      <c r="B3" s="94"/>
      <c r="C3" s="94"/>
      <c r="D3" s="94"/>
      <c r="E3" s="94"/>
      <c r="F3" s="94"/>
      <c r="G3" s="94"/>
      <c r="H3" s="94"/>
      <c r="I3" s="94"/>
      <c r="J3" s="94"/>
      <c r="K3" s="94"/>
    </row>
    <row r="4" spans="1:1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ht="34.5" thickBot="1" x14ac:dyDescent="0.3">
      <c r="A5" s="89" t="s">
        <v>186</v>
      </c>
      <c r="B5" s="108"/>
      <c r="C5" s="108"/>
      <c r="D5" s="108"/>
      <c r="E5" s="108"/>
      <c r="F5" s="108"/>
      <c r="G5" s="108"/>
      <c r="H5" s="108"/>
      <c r="I5" s="108"/>
      <c r="J5" s="108"/>
      <c r="K5" s="108"/>
    </row>
    <row r="6" spans="1:11" ht="37.5" x14ac:dyDescent="0.25">
      <c r="A6" s="29" t="s">
        <v>0</v>
      </c>
      <c r="B6" s="29" t="s">
        <v>1</v>
      </c>
      <c r="C6" s="29" t="s">
        <v>2</v>
      </c>
      <c r="D6" s="29" t="s">
        <v>3</v>
      </c>
      <c r="E6" s="6" t="s">
        <v>4</v>
      </c>
      <c r="F6" s="7" t="s">
        <v>28</v>
      </c>
      <c r="G6" s="6" t="s">
        <v>5</v>
      </c>
      <c r="H6" s="6" t="s">
        <v>7</v>
      </c>
      <c r="I6" s="6" t="s">
        <v>6</v>
      </c>
      <c r="J6" s="6" t="s">
        <v>140</v>
      </c>
      <c r="K6" s="6" t="s">
        <v>16</v>
      </c>
    </row>
    <row r="7" spans="1:11" ht="56.25" x14ac:dyDescent="0.25">
      <c r="A7" s="9">
        <v>1</v>
      </c>
      <c r="B7" s="20" t="s">
        <v>279</v>
      </c>
      <c r="C7" s="10" t="s">
        <v>195</v>
      </c>
      <c r="D7" s="10" t="s">
        <v>9</v>
      </c>
      <c r="E7" s="10" t="s">
        <v>10</v>
      </c>
      <c r="F7" s="10" t="s">
        <v>12</v>
      </c>
      <c r="G7" s="10" t="s">
        <v>23</v>
      </c>
      <c r="H7" s="12" t="s">
        <v>29</v>
      </c>
      <c r="I7" s="13">
        <v>11025</v>
      </c>
      <c r="J7" s="13">
        <v>10</v>
      </c>
      <c r="K7" s="13">
        <f>I7*J7</f>
        <v>110250</v>
      </c>
    </row>
    <row r="8" spans="1:11" ht="18.75" x14ac:dyDescent="0.25">
      <c r="A8" s="9">
        <v>2</v>
      </c>
      <c r="B8" s="20" t="s">
        <v>156</v>
      </c>
      <c r="C8" s="10" t="s">
        <v>196</v>
      </c>
      <c r="D8" s="11" t="s">
        <v>25</v>
      </c>
      <c r="E8" s="10" t="s">
        <v>10</v>
      </c>
      <c r="F8" s="10" t="s">
        <v>12</v>
      </c>
      <c r="G8" s="10" t="s">
        <v>202</v>
      </c>
      <c r="H8" s="12" t="s">
        <v>105</v>
      </c>
      <c r="I8" s="13">
        <v>1575</v>
      </c>
      <c r="J8" s="13">
        <v>10</v>
      </c>
      <c r="K8" s="13">
        <f t="shared" ref="K8:K10" si="0">I8*J8</f>
        <v>15750</v>
      </c>
    </row>
    <row r="9" spans="1:11" ht="18.75" x14ac:dyDescent="0.25">
      <c r="A9" s="9">
        <v>3</v>
      </c>
      <c r="B9" s="20" t="s">
        <v>157</v>
      </c>
      <c r="C9" s="10" t="s">
        <v>196</v>
      </c>
      <c r="D9" s="11" t="s">
        <v>25</v>
      </c>
      <c r="E9" s="10" t="s">
        <v>10</v>
      </c>
      <c r="F9" s="10" t="s">
        <v>12</v>
      </c>
      <c r="G9" s="10" t="s">
        <v>202</v>
      </c>
      <c r="H9" s="12" t="s">
        <v>105</v>
      </c>
      <c r="I9" s="13">
        <v>1890</v>
      </c>
      <c r="J9" s="13">
        <v>10</v>
      </c>
      <c r="K9" s="13">
        <f t="shared" si="0"/>
        <v>18900</v>
      </c>
    </row>
    <row r="10" spans="1:11" ht="18.75" x14ac:dyDescent="0.25">
      <c r="A10" s="9">
        <v>4</v>
      </c>
      <c r="B10" s="20" t="s">
        <v>158</v>
      </c>
      <c r="C10" s="10" t="s">
        <v>196</v>
      </c>
      <c r="D10" s="11" t="s">
        <v>25</v>
      </c>
      <c r="E10" s="10" t="s">
        <v>10</v>
      </c>
      <c r="F10" s="10" t="s">
        <v>12</v>
      </c>
      <c r="G10" s="10" t="s">
        <v>202</v>
      </c>
      <c r="H10" s="12" t="s">
        <v>105</v>
      </c>
      <c r="I10" s="13">
        <v>2415</v>
      </c>
      <c r="J10" s="13">
        <v>10</v>
      </c>
      <c r="K10" s="13">
        <f t="shared" si="0"/>
        <v>24150</v>
      </c>
    </row>
    <row r="11" spans="1:11" ht="37.5" x14ac:dyDescent="0.25">
      <c r="A11" s="9">
        <v>5</v>
      </c>
      <c r="B11" s="58" t="s">
        <v>271</v>
      </c>
      <c r="C11" s="58" t="s">
        <v>232</v>
      </c>
      <c r="D11" s="59" t="s">
        <v>233</v>
      </c>
      <c r="E11" s="58" t="s">
        <v>10</v>
      </c>
      <c r="F11" s="58" t="s">
        <v>234</v>
      </c>
      <c r="G11" s="58" t="s">
        <v>235</v>
      </c>
      <c r="H11" s="58" t="s">
        <v>236</v>
      </c>
      <c r="I11" s="61">
        <v>555</v>
      </c>
      <c r="J11" s="58">
        <v>10</v>
      </c>
      <c r="K11" s="58">
        <f>I11*J11</f>
        <v>5550</v>
      </c>
    </row>
    <row r="12" spans="1:11" ht="18.75" x14ac:dyDescent="0.25">
      <c r="A12" s="9">
        <v>6</v>
      </c>
      <c r="B12" s="20" t="s">
        <v>107</v>
      </c>
      <c r="C12" s="10" t="s">
        <v>96</v>
      </c>
      <c r="D12" s="11" t="s">
        <v>41</v>
      </c>
      <c r="E12" s="10" t="s">
        <v>10</v>
      </c>
      <c r="F12" s="10" t="s">
        <v>43</v>
      </c>
      <c r="G12" s="10" t="s">
        <v>15</v>
      </c>
      <c r="H12" s="12" t="s">
        <v>38</v>
      </c>
      <c r="I12" s="13">
        <v>0</v>
      </c>
      <c r="J12" s="13">
        <v>10</v>
      </c>
      <c r="K12" s="13">
        <f>I12*J12</f>
        <v>0</v>
      </c>
    </row>
    <row r="13" spans="1:11" ht="37.5" x14ac:dyDescent="0.25">
      <c r="A13" s="9">
        <v>7</v>
      </c>
      <c r="B13" s="121" t="s">
        <v>246</v>
      </c>
      <c r="C13" s="122" t="s">
        <v>230</v>
      </c>
      <c r="D13" s="123" t="s">
        <v>41</v>
      </c>
      <c r="E13" s="123" t="s">
        <v>15</v>
      </c>
      <c r="F13" s="123" t="s">
        <v>15</v>
      </c>
      <c r="G13" s="123" t="s">
        <v>15</v>
      </c>
      <c r="H13" s="122" t="s">
        <v>221</v>
      </c>
      <c r="I13" s="124">
        <v>6300</v>
      </c>
      <c r="J13" s="124">
        <v>1</v>
      </c>
      <c r="K13" s="124">
        <f t="shared" ref="K13:K15" si="1">I13*J13</f>
        <v>6300</v>
      </c>
    </row>
    <row r="14" spans="1:11" ht="37.5" x14ac:dyDescent="0.25">
      <c r="A14" s="9">
        <v>8</v>
      </c>
      <c r="B14" s="121" t="s">
        <v>246</v>
      </c>
      <c r="C14" s="122" t="s">
        <v>230</v>
      </c>
      <c r="D14" s="123" t="s">
        <v>41</v>
      </c>
      <c r="E14" s="123" t="s">
        <v>15</v>
      </c>
      <c r="F14" s="123" t="s">
        <v>15</v>
      </c>
      <c r="G14" s="123" t="s">
        <v>15</v>
      </c>
      <c r="H14" s="122" t="s">
        <v>221</v>
      </c>
      <c r="I14" s="124">
        <v>8400</v>
      </c>
      <c r="J14" s="124">
        <v>1</v>
      </c>
      <c r="K14" s="124">
        <f t="shared" si="1"/>
        <v>8400</v>
      </c>
    </row>
    <row r="15" spans="1:11" ht="37.5" x14ac:dyDescent="0.25">
      <c r="A15" s="9">
        <v>9</v>
      </c>
      <c r="B15" s="121" t="s">
        <v>246</v>
      </c>
      <c r="C15" s="122" t="s">
        <v>230</v>
      </c>
      <c r="D15" s="123" t="s">
        <v>41</v>
      </c>
      <c r="E15" s="123" t="s">
        <v>15</v>
      </c>
      <c r="F15" s="123" t="s">
        <v>15</v>
      </c>
      <c r="G15" s="123" t="s">
        <v>15</v>
      </c>
      <c r="H15" s="122" t="s">
        <v>221</v>
      </c>
      <c r="I15" s="124">
        <v>5250</v>
      </c>
      <c r="J15" s="124">
        <v>1</v>
      </c>
      <c r="K15" s="124">
        <f t="shared" si="1"/>
        <v>5250</v>
      </c>
    </row>
    <row r="16" spans="1:11" ht="18.75" x14ac:dyDescent="0.25">
      <c r="A16" s="9">
        <v>10</v>
      </c>
      <c r="B16" s="121" t="s">
        <v>299</v>
      </c>
      <c r="C16" s="122" t="s">
        <v>277</v>
      </c>
      <c r="D16" s="123" t="s">
        <v>15</v>
      </c>
      <c r="E16" s="123" t="s">
        <v>15</v>
      </c>
      <c r="F16" s="123" t="s">
        <v>15</v>
      </c>
      <c r="G16" s="123" t="s">
        <v>15</v>
      </c>
      <c r="H16" s="122" t="s">
        <v>15</v>
      </c>
      <c r="I16" s="124">
        <f>99*3.7</f>
        <v>366.3</v>
      </c>
      <c r="J16" s="124">
        <v>50</v>
      </c>
      <c r="K16" s="124">
        <f>I16*J16</f>
        <v>18315</v>
      </c>
    </row>
    <row r="17" spans="1:11" ht="18.75" x14ac:dyDescent="0.25">
      <c r="A17" s="9">
        <v>11</v>
      </c>
      <c r="B17" s="121" t="s">
        <v>300</v>
      </c>
      <c r="C17" s="122" t="s">
        <v>280</v>
      </c>
      <c r="D17" s="123" t="s">
        <v>15</v>
      </c>
      <c r="E17" s="123" t="s">
        <v>15</v>
      </c>
      <c r="F17" s="123" t="s">
        <v>15</v>
      </c>
      <c r="G17" s="123" t="s">
        <v>15</v>
      </c>
      <c r="H17" s="122" t="s">
        <v>15</v>
      </c>
      <c r="I17" s="124">
        <f>15*3.7</f>
        <v>55.5</v>
      </c>
      <c r="J17" s="124">
        <v>50</v>
      </c>
      <c r="K17" s="124">
        <f>I17*J17</f>
        <v>2775</v>
      </c>
    </row>
    <row r="18" spans="1:11" ht="37.5" x14ac:dyDescent="0.25">
      <c r="A18" s="9">
        <v>12</v>
      </c>
      <c r="B18" s="121" t="s">
        <v>301</v>
      </c>
      <c r="C18" s="122" t="s">
        <v>297</v>
      </c>
      <c r="D18" s="123" t="s">
        <v>15</v>
      </c>
      <c r="E18" s="123" t="s">
        <v>15</v>
      </c>
      <c r="F18" s="123" t="s">
        <v>15</v>
      </c>
      <c r="G18" s="123" t="s">
        <v>15</v>
      </c>
      <c r="H18" s="122" t="s">
        <v>15</v>
      </c>
      <c r="I18" s="122">
        <f>1250*3.7</f>
        <v>4625</v>
      </c>
      <c r="J18" s="122">
        <v>50</v>
      </c>
      <c r="K18" s="124">
        <f>I18*J18</f>
        <v>231250</v>
      </c>
    </row>
    <row r="19" spans="1:11" ht="37.5" x14ac:dyDescent="0.25">
      <c r="A19" s="9">
        <v>13</v>
      </c>
      <c r="B19" s="121" t="s">
        <v>317</v>
      </c>
      <c r="C19" s="122" t="s">
        <v>288</v>
      </c>
      <c r="D19" s="123" t="s">
        <v>15</v>
      </c>
      <c r="E19" s="123" t="s">
        <v>15</v>
      </c>
      <c r="F19" s="123" t="s">
        <v>15</v>
      </c>
      <c r="G19" s="123" t="s">
        <v>15</v>
      </c>
      <c r="H19" s="122" t="s">
        <v>15</v>
      </c>
      <c r="I19" s="124">
        <v>110</v>
      </c>
      <c r="J19" s="124">
        <v>50</v>
      </c>
      <c r="K19" s="124">
        <f>I19*J19</f>
        <v>5500</v>
      </c>
    </row>
    <row r="20" spans="1:11" ht="34.5" thickBot="1" x14ac:dyDescent="0.3">
      <c r="A20" s="91" t="s">
        <v>187</v>
      </c>
      <c r="B20" s="92"/>
      <c r="C20" s="92"/>
      <c r="D20" s="92"/>
      <c r="E20" s="92"/>
      <c r="F20" s="92"/>
      <c r="G20" s="92"/>
      <c r="H20" s="92"/>
      <c r="I20" s="92"/>
      <c r="J20" s="92"/>
      <c r="K20" s="92"/>
    </row>
    <row r="21" spans="1:11" ht="37.5" x14ac:dyDescent="0.25">
      <c r="A21" s="5" t="s">
        <v>0</v>
      </c>
      <c r="B21" s="6" t="s">
        <v>1</v>
      </c>
      <c r="C21" s="6" t="s">
        <v>2</v>
      </c>
      <c r="D21" s="6" t="s">
        <v>3</v>
      </c>
      <c r="E21" s="6" t="s">
        <v>4</v>
      </c>
      <c r="F21" s="7" t="s">
        <v>28</v>
      </c>
      <c r="G21" s="6" t="s">
        <v>5</v>
      </c>
      <c r="H21" s="6" t="s">
        <v>7</v>
      </c>
      <c r="I21" s="6" t="s">
        <v>6</v>
      </c>
      <c r="J21" s="6" t="s">
        <v>201</v>
      </c>
      <c r="K21" s="6" t="s">
        <v>16</v>
      </c>
    </row>
    <row r="22" spans="1:11" ht="18.75" x14ac:dyDescent="0.25">
      <c r="A22" s="9">
        <v>1</v>
      </c>
      <c r="B22" s="20" t="s">
        <v>13</v>
      </c>
      <c r="C22" s="10" t="s">
        <v>197</v>
      </c>
      <c r="D22" s="11" t="s">
        <v>60</v>
      </c>
      <c r="E22" s="10" t="s">
        <v>10</v>
      </c>
      <c r="F22" s="10" t="s">
        <v>12</v>
      </c>
      <c r="G22" s="10" t="s">
        <v>202</v>
      </c>
      <c r="H22" s="12" t="s">
        <v>29</v>
      </c>
      <c r="I22" s="13">
        <v>4830</v>
      </c>
      <c r="J22" s="27">
        <v>10</v>
      </c>
      <c r="K22" s="13">
        <f>J22*I22</f>
        <v>48300</v>
      </c>
    </row>
    <row r="23" spans="1:11" ht="37.5" x14ac:dyDescent="0.25">
      <c r="A23" s="9">
        <v>2</v>
      </c>
      <c r="B23" s="20" t="s">
        <v>65</v>
      </c>
      <c r="C23" s="10" t="s">
        <v>199</v>
      </c>
      <c r="D23" s="10" t="s">
        <v>25</v>
      </c>
      <c r="E23" s="10" t="s">
        <v>68</v>
      </c>
      <c r="F23" s="10" t="s">
        <v>67</v>
      </c>
      <c r="G23" s="10" t="s">
        <v>202</v>
      </c>
      <c r="H23" s="12" t="s">
        <v>105</v>
      </c>
      <c r="I23" s="13">
        <v>2100</v>
      </c>
      <c r="J23" s="13">
        <v>10</v>
      </c>
      <c r="K23" s="13">
        <f>J23*I23</f>
        <v>21000</v>
      </c>
    </row>
    <row r="24" spans="1:11" ht="18.75" x14ac:dyDescent="0.25">
      <c r="A24" s="9">
        <v>3</v>
      </c>
      <c r="B24" s="20" t="s">
        <v>32</v>
      </c>
      <c r="C24" s="10" t="s">
        <v>170</v>
      </c>
      <c r="D24" s="11">
        <v>44136</v>
      </c>
      <c r="E24" s="10" t="s">
        <v>10</v>
      </c>
      <c r="F24" s="10" t="s">
        <v>33</v>
      </c>
      <c r="G24" s="10" t="s">
        <v>34</v>
      </c>
      <c r="H24" s="12" t="s">
        <v>29</v>
      </c>
      <c r="I24" s="61">
        <v>2500</v>
      </c>
      <c r="J24" s="13">
        <v>10</v>
      </c>
      <c r="K24" s="13">
        <f>I24*J24</f>
        <v>25000</v>
      </c>
    </row>
    <row r="25" spans="1:11" ht="37.5" x14ac:dyDescent="0.25">
      <c r="A25" s="9">
        <v>4</v>
      </c>
      <c r="B25" s="121" t="s">
        <v>246</v>
      </c>
      <c r="C25" s="122" t="s">
        <v>230</v>
      </c>
      <c r="D25" s="123" t="s">
        <v>41</v>
      </c>
      <c r="E25" s="123" t="s">
        <v>15</v>
      </c>
      <c r="F25" s="123" t="s">
        <v>15</v>
      </c>
      <c r="G25" s="123" t="s">
        <v>15</v>
      </c>
      <c r="H25" s="122" t="s">
        <v>221</v>
      </c>
      <c r="I25" s="124">
        <v>6300</v>
      </c>
      <c r="J25" s="124">
        <v>1</v>
      </c>
      <c r="K25" s="124">
        <f t="shared" ref="K25:K30" si="2">I25*J25</f>
        <v>6300</v>
      </c>
    </row>
    <row r="26" spans="1:11" ht="37.5" x14ac:dyDescent="0.25">
      <c r="A26" s="9">
        <v>5</v>
      </c>
      <c r="B26" s="121" t="s">
        <v>246</v>
      </c>
      <c r="C26" s="122" t="s">
        <v>230</v>
      </c>
      <c r="D26" s="123" t="s">
        <v>41</v>
      </c>
      <c r="E26" s="123" t="s">
        <v>15</v>
      </c>
      <c r="F26" s="123" t="s">
        <v>15</v>
      </c>
      <c r="G26" s="123" t="s">
        <v>15</v>
      </c>
      <c r="H26" s="122" t="s">
        <v>221</v>
      </c>
      <c r="I26" s="124">
        <v>8400</v>
      </c>
      <c r="J26" s="124">
        <v>1</v>
      </c>
      <c r="K26" s="124">
        <f t="shared" si="2"/>
        <v>8400</v>
      </c>
    </row>
    <row r="27" spans="1:11" ht="37.5" x14ac:dyDescent="0.25">
      <c r="A27" s="9">
        <v>6</v>
      </c>
      <c r="B27" s="121" t="s">
        <v>246</v>
      </c>
      <c r="C27" s="122" t="s">
        <v>230</v>
      </c>
      <c r="D27" s="123" t="s">
        <v>41</v>
      </c>
      <c r="E27" s="123" t="s">
        <v>15</v>
      </c>
      <c r="F27" s="123" t="s">
        <v>15</v>
      </c>
      <c r="G27" s="123" t="s">
        <v>15</v>
      </c>
      <c r="H27" s="122" t="s">
        <v>221</v>
      </c>
      <c r="I27" s="124">
        <v>5250</v>
      </c>
      <c r="J27" s="124">
        <v>1</v>
      </c>
      <c r="K27" s="124">
        <f t="shared" si="2"/>
        <v>5250</v>
      </c>
    </row>
    <row r="28" spans="1:11" ht="18.75" x14ac:dyDescent="0.25">
      <c r="A28" s="9">
        <v>7</v>
      </c>
      <c r="B28" s="121" t="s">
        <v>302</v>
      </c>
      <c r="C28" s="122" t="s">
        <v>280</v>
      </c>
      <c r="D28" s="123" t="s">
        <v>15</v>
      </c>
      <c r="E28" s="123" t="s">
        <v>15</v>
      </c>
      <c r="F28" s="123" t="s">
        <v>15</v>
      </c>
      <c r="G28" s="123" t="s">
        <v>15</v>
      </c>
      <c r="H28" s="122"/>
      <c r="I28" s="124">
        <f>15*3.7</f>
        <v>55.5</v>
      </c>
      <c r="J28" s="124">
        <v>50</v>
      </c>
      <c r="K28" s="124">
        <f t="shared" si="2"/>
        <v>2775</v>
      </c>
    </row>
    <row r="29" spans="1:11" ht="56.25" x14ac:dyDescent="0.25">
      <c r="A29" s="9">
        <v>8</v>
      </c>
      <c r="B29" s="121" t="s">
        <v>303</v>
      </c>
      <c r="C29" s="122" t="s">
        <v>280</v>
      </c>
      <c r="D29" s="123" t="s">
        <v>15</v>
      </c>
      <c r="E29" s="123" t="s">
        <v>15</v>
      </c>
      <c r="F29" s="123" t="s">
        <v>15</v>
      </c>
      <c r="G29" s="123" t="s">
        <v>15</v>
      </c>
      <c r="H29" s="122" t="s">
        <v>15</v>
      </c>
      <c r="I29" s="124">
        <f>30*3.7</f>
        <v>111</v>
      </c>
      <c r="J29" s="124">
        <v>50</v>
      </c>
      <c r="K29" s="124">
        <f t="shared" si="2"/>
        <v>5550</v>
      </c>
    </row>
    <row r="30" spans="1:11" ht="37.5" x14ac:dyDescent="0.25">
      <c r="A30" s="9">
        <v>9</v>
      </c>
      <c r="B30" s="121" t="s">
        <v>318</v>
      </c>
      <c r="C30" s="122" t="s">
        <v>290</v>
      </c>
      <c r="D30" s="123" t="s">
        <v>15</v>
      </c>
      <c r="E30" s="123" t="s">
        <v>15</v>
      </c>
      <c r="F30" s="123" t="s">
        <v>15</v>
      </c>
      <c r="G30" s="123" t="s">
        <v>15</v>
      </c>
      <c r="H30" s="122" t="s">
        <v>15</v>
      </c>
      <c r="I30" s="124">
        <v>123</v>
      </c>
      <c r="J30" s="124">
        <v>50</v>
      </c>
      <c r="K30" s="124">
        <f t="shared" si="2"/>
        <v>6150</v>
      </c>
    </row>
    <row r="31" spans="1:11" ht="34.5" thickBot="1" x14ac:dyDescent="0.3">
      <c r="A31" s="91" t="s">
        <v>188</v>
      </c>
      <c r="B31" s="92"/>
      <c r="C31" s="92"/>
      <c r="D31" s="92"/>
      <c r="E31" s="92"/>
      <c r="F31" s="92"/>
      <c r="G31" s="92"/>
      <c r="H31" s="92"/>
      <c r="I31" s="92"/>
      <c r="J31" s="92"/>
      <c r="K31" s="92"/>
    </row>
    <row r="32" spans="1:11" ht="37.5" x14ac:dyDescent="0.25">
      <c r="A32" s="5" t="s">
        <v>0</v>
      </c>
      <c r="B32" s="6" t="s">
        <v>1</v>
      </c>
      <c r="C32" s="6" t="s">
        <v>2</v>
      </c>
      <c r="D32" s="6" t="s">
        <v>3</v>
      </c>
      <c r="E32" s="6" t="s">
        <v>4</v>
      </c>
      <c r="F32" s="7" t="s">
        <v>28</v>
      </c>
      <c r="G32" s="6" t="s">
        <v>5</v>
      </c>
      <c r="H32" s="6" t="s">
        <v>7</v>
      </c>
      <c r="I32" s="6" t="s">
        <v>6</v>
      </c>
      <c r="J32" s="6" t="s">
        <v>201</v>
      </c>
      <c r="K32" s="6" t="s">
        <v>16</v>
      </c>
    </row>
    <row r="33" spans="1:11" ht="37.5" x14ac:dyDescent="0.25">
      <c r="A33" s="9">
        <v>1</v>
      </c>
      <c r="B33" s="45" t="s">
        <v>89</v>
      </c>
      <c r="C33" s="10" t="s">
        <v>203</v>
      </c>
      <c r="D33" s="28" t="s">
        <v>204</v>
      </c>
      <c r="E33" s="12" t="s">
        <v>10</v>
      </c>
      <c r="F33" s="12" t="s">
        <v>145</v>
      </c>
      <c r="G33" s="10" t="s">
        <v>202</v>
      </c>
      <c r="H33" s="12" t="s">
        <v>29</v>
      </c>
      <c r="I33" s="13">
        <v>4200</v>
      </c>
      <c r="J33" s="13">
        <v>7</v>
      </c>
      <c r="K33" s="13">
        <f>I33*J33</f>
        <v>29400</v>
      </c>
    </row>
    <row r="34" spans="1:11" ht="37.5" x14ac:dyDescent="0.25">
      <c r="A34" s="9">
        <v>2</v>
      </c>
      <c r="B34" s="20" t="s">
        <v>57</v>
      </c>
      <c r="C34" s="10" t="s">
        <v>205</v>
      </c>
      <c r="D34" s="28">
        <v>44161</v>
      </c>
      <c r="E34" s="10" t="s">
        <v>10</v>
      </c>
      <c r="F34" s="10" t="s">
        <v>200</v>
      </c>
      <c r="G34" s="10" t="s">
        <v>202</v>
      </c>
      <c r="H34" s="12" t="s">
        <v>29</v>
      </c>
      <c r="I34" s="13">
        <v>2625</v>
      </c>
      <c r="J34" s="27">
        <v>5</v>
      </c>
      <c r="K34" s="13">
        <f>I34*J34</f>
        <v>13125</v>
      </c>
    </row>
    <row r="35" spans="1:11" ht="18.75" x14ac:dyDescent="0.25">
      <c r="A35" s="9">
        <v>3</v>
      </c>
      <c r="B35" s="64" t="s">
        <v>240</v>
      </c>
      <c r="C35" s="73" t="s">
        <v>244</v>
      </c>
      <c r="D35" s="74">
        <v>44891</v>
      </c>
      <c r="E35" s="58" t="s">
        <v>10</v>
      </c>
      <c r="F35" s="58" t="s">
        <v>33</v>
      </c>
      <c r="G35" s="58" t="s">
        <v>34</v>
      </c>
      <c r="H35" s="60" t="s">
        <v>29</v>
      </c>
      <c r="I35" s="61">
        <v>335</v>
      </c>
      <c r="J35" s="61">
        <v>10</v>
      </c>
      <c r="K35" s="61">
        <f>I35*J35</f>
        <v>3350</v>
      </c>
    </row>
    <row r="36" spans="1:11" ht="37.5" x14ac:dyDescent="0.25">
      <c r="A36" s="9">
        <v>4</v>
      </c>
      <c r="B36" s="121" t="s">
        <v>246</v>
      </c>
      <c r="C36" s="122" t="s">
        <v>230</v>
      </c>
      <c r="D36" s="123" t="s">
        <v>41</v>
      </c>
      <c r="E36" s="123" t="s">
        <v>15</v>
      </c>
      <c r="F36" s="123" t="s">
        <v>15</v>
      </c>
      <c r="G36" s="123" t="s">
        <v>15</v>
      </c>
      <c r="H36" s="122" t="s">
        <v>221</v>
      </c>
      <c r="I36" s="124">
        <v>6300</v>
      </c>
      <c r="J36" s="124">
        <v>1</v>
      </c>
      <c r="K36" s="124">
        <f t="shared" ref="K36:K38" si="3">I36*J36</f>
        <v>6300</v>
      </c>
    </row>
    <row r="37" spans="1:11" ht="37.5" x14ac:dyDescent="0.25">
      <c r="A37" s="9">
        <v>5</v>
      </c>
      <c r="B37" s="121" t="s">
        <v>246</v>
      </c>
      <c r="C37" s="122" t="s">
        <v>230</v>
      </c>
      <c r="D37" s="123" t="s">
        <v>41</v>
      </c>
      <c r="E37" s="123" t="s">
        <v>15</v>
      </c>
      <c r="F37" s="123" t="s">
        <v>15</v>
      </c>
      <c r="G37" s="123" t="s">
        <v>15</v>
      </c>
      <c r="H37" s="122" t="s">
        <v>221</v>
      </c>
      <c r="I37" s="124">
        <v>8400</v>
      </c>
      <c r="J37" s="124">
        <v>1</v>
      </c>
      <c r="K37" s="124">
        <f t="shared" si="3"/>
        <v>8400</v>
      </c>
    </row>
    <row r="38" spans="1:11" ht="37.5" x14ac:dyDescent="0.25">
      <c r="A38" s="9">
        <v>6</v>
      </c>
      <c r="B38" s="121" t="s">
        <v>246</v>
      </c>
      <c r="C38" s="122" t="s">
        <v>230</v>
      </c>
      <c r="D38" s="123" t="s">
        <v>41</v>
      </c>
      <c r="E38" s="123" t="s">
        <v>15</v>
      </c>
      <c r="F38" s="123" t="s">
        <v>15</v>
      </c>
      <c r="G38" s="123" t="s">
        <v>15</v>
      </c>
      <c r="H38" s="122" t="s">
        <v>221</v>
      </c>
      <c r="I38" s="124">
        <v>5250</v>
      </c>
      <c r="J38" s="124">
        <v>1</v>
      </c>
      <c r="K38" s="124">
        <f t="shared" si="3"/>
        <v>5250</v>
      </c>
    </row>
    <row r="39" spans="1:11" ht="37.5" x14ac:dyDescent="0.25">
      <c r="A39" s="9">
        <v>7</v>
      </c>
      <c r="B39" s="121" t="s">
        <v>253</v>
      </c>
      <c r="C39" s="122" t="s">
        <v>254</v>
      </c>
      <c r="D39" s="123" t="s">
        <v>41</v>
      </c>
      <c r="E39" s="123" t="s">
        <v>15</v>
      </c>
      <c r="F39" s="123" t="s">
        <v>15</v>
      </c>
      <c r="G39" s="123" t="s">
        <v>15</v>
      </c>
      <c r="H39" s="122" t="s">
        <v>221</v>
      </c>
      <c r="I39" s="124">
        <v>5250</v>
      </c>
      <c r="J39" s="124">
        <v>1</v>
      </c>
      <c r="K39" s="124">
        <v>7500</v>
      </c>
    </row>
    <row r="40" spans="1:11" ht="37.5" x14ac:dyDescent="0.25">
      <c r="A40" s="9">
        <v>8</v>
      </c>
      <c r="B40" s="121" t="s">
        <v>255</v>
      </c>
      <c r="C40" s="122" t="s">
        <v>256</v>
      </c>
      <c r="D40" s="123" t="s">
        <v>41</v>
      </c>
      <c r="E40" s="123" t="s">
        <v>15</v>
      </c>
      <c r="F40" s="123" t="s">
        <v>15</v>
      </c>
      <c r="G40" s="123" t="s">
        <v>15</v>
      </c>
      <c r="H40" s="122" t="s">
        <v>15</v>
      </c>
      <c r="I40" s="124">
        <v>175</v>
      </c>
      <c r="J40" s="124">
        <v>20</v>
      </c>
      <c r="K40" s="124">
        <f t="shared" ref="K40:K44" si="4">I40*J40</f>
        <v>3500</v>
      </c>
    </row>
    <row r="41" spans="1:11" ht="18.75" x14ac:dyDescent="0.25">
      <c r="A41" s="9">
        <v>9</v>
      </c>
      <c r="B41" s="126" t="s">
        <v>260</v>
      </c>
      <c r="C41" s="127" t="s">
        <v>259</v>
      </c>
      <c r="D41" s="128" t="s">
        <v>259</v>
      </c>
      <c r="E41" s="128" t="s">
        <v>15</v>
      </c>
      <c r="F41" s="128" t="s">
        <v>15</v>
      </c>
      <c r="G41" s="128" t="s">
        <v>15</v>
      </c>
      <c r="H41" s="127" t="s">
        <v>15</v>
      </c>
      <c r="I41" s="129">
        <v>1575</v>
      </c>
      <c r="J41" s="129">
        <v>10</v>
      </c>
      <c r="K41" s="124">
        <f t="shared" si="4"/>
        <v>15750</v>
      </c>
    </row>
    <row r="42" spans="1:11" ht="18.75" x14ac:dyDescent="0.25">
      <c r="A42" s="9">
        <v>10</v>
      </c>
      <c r="B42" s="121" t="s">
        <v>304</v>
      </c>
      <c r="C42" s="122" t="s">
        <v>281</v>
      </c>
      <c r="D42" s="123" t="s">
        <v>15</v>
      </c>
      <c r="E42" s="128" t="s">
        <v>15</v>
      </c>
      <c r="F42" s="128" t="s">
        <v>15</v>
      </c>
      <c r="G42" s="128" t="s">
        <v>15</v>
      </c>
      <c r="H42" s="127" t="s">
        <v>15</v>
      </c>
      <c r="I42" s="124">
        <v>0</v>
      </c>
      <c r="J42" s="124">
        <v>50</v>
      </c>
      <c r="K42" s="124">
        <f t="shared" si="4"/>
        <v>0</v>
      </c>
    </row>
    <row r="43" spans="1:11" ht="18.75" x14ac:dyDescent="0.25">
      <c r="A43" s="9">
        <v>11</v>
      </c>
      <c r="B43" s="121" t="s">
        <v>305</v>
      </c>
      <c r="C43" s="122" t="s">
        <v>282</v>
      </c>
      <c r="D43" s="123" t="s">
        <v>15</v>
      </c>
      <c r="E43" s="128" t="s">
        <v>15</v>
      </c>
      <c r="F43" s="128" t="s">
        <v>15</v>
      </c>
      <c r="G43" s="128" t="s">
        <v>15</v>
      </c>
      <c r="H43" s="127" t="s">
        <v>15</v>
      </c>
      <c r="I43" s="124">
        <v>0</v>
      </c>
      <c r="J43" s="124">
        <v>50</v>
      </c>
      <c r="K43" s="124">
        <f t="shared" si="4"/>
        <v>0</v>
      </c>
    </row>
    <row r="44" spans="1:11" ht="37.5" x14ac:dyDescent="0.25">
      <c r="A44" s="9">
        <v>12</v>
      </c>
      <c r="B44" s="121" t="s">
        <v>319</v>
      </c>
      <c r="C44" s="122" t="s">
        <v>291</v>
      </c>
      <c r="D44" s="123" t="s">
        <v>15</v>
      </c>
      <c r="E44" s="128" t="s">
        <v>15</v>
      </c>
      <c r="F44" s="128" t="s">
        <v>15</v>
      </c>
      <c r="G44" s="128" t="s">
        <v>15</v>
      </c>
      <c r="H44" s="127" t="s">
        <v>15</v>
      </c>
      <c r="I44" s="124">
        <v>88</v>
      </c>
      <c r="J44" s="124">
        <v>50</v>
      </c>
      <c r="K44" s="124">
        <f t="shared" si="4"/>
        <v>4400</v>
      </c>
    </row>
    <row r="45" spans="1:11" ht="34.5" thickBot="1" x14ac:dyDescent="0.3">
      <c r="A45" s="91" t="s">
        <v>189</v>
      </c>
      <c r="B45" s="92"/>
      <c r="C45" s="92"/>
      <c r="D45" s="92"/>
      <c r="E45" s="92"/>
      <c r="F45" s="92"/>
      <c r="G45" s="92"/>
      <c r="H45" s="92"/>
      <c r="I45" s="92"/>
      <c r="J45" s="92"/>
      <c r="K45" s="92"/>
    </row>
    <row r="46" spans="1:11" ht="37.5" x14ac:dyDescent="0.25">
      <c r="A46" s="5" t="s">
        <v>0</v>
      </c>
      <c r="B46" s="6" t="s">
        <v>1</v>
      </c>
      <c r="C46" s="6" t="s">
        <v>2</v>
      </c>
      <c r="D46" s="6" t="s">
        <v>3</v>
      </c>
      <c r="E46" s="6" t="s">
        <v>4</v>
      </c>
      <c r="F46" s="7" t="s">
        <v>28</v>
      </c>
      <c r="G46" s="6" t="s">
        <v>5</v>
      </c>
      <c r="H46" s="6" t="s">
        <v>7</v>
      </c>
      <c r="I46" s="6" t="s">
        <v>6</v>
      </c>
      <c r="J46" s="6" t="s">
        <v>201</v>
      </c>
      <c r="K46" s="6" t="s">
        <v>16</v>
      </c>
    </row>
    <row r="47" spans="1:11" ht="18.75" x14ac:dyDescent="0.25">
      <c r="A47" s="9">
        <v>1</v>
      </c>
      <c r="B47" s="20" t="s">
        <v>156</v>
      </c>
      <c r="C47" s="10" t="s">
        <v>206</v>
      </c>
      <c r="D47" s="10" t="s">
        <v>207</v>
      </c>
      <c r="E47" s="10" t="s">
        <v>10</v>
      </c>
      <c r="F47" s="10" t="s">
        <v>12</v>
      </c>
      <c r="G47" s="10" t="s">
        <v>202</v>
      </c>
      <c r="H47" s="12" t="s">
        <v>105</v>
      </c>
      <c r="I47" s="13">
        <v>1575</v>
      </c>
      <c r="J47" s="13">
        <v>10</v>
      </c>
      <c r="K47" s="13">
        <f>I47*J47</f>
        <v>15750</v>
      </c>
    </row>
    <row r="48" spans="1:11" ht="18.75" x14ac:dyDescent="0.25">
      <c r="A48" s="9">
        <v>2</v>
      </c>
      <c r="B48" s="20" t="s">
        <v>157</v>
      </c>
      <c r="C48" s="10" t="s">
        <v>206</v>
      </c>
      <c r="D48" s="10" t="s">
        <v>70</v>
      </c>
      <c r="E48" s="10" t="s">
        <v>10</v>
      </c>
      <c r="F48" s="10" t="s">
        <v>12</v>
      </c>
      <c r="G48" s="10" t="s">
        <v>202</v>
      </c>
      <c r="H48" s="12" t="s">
        <v>105</v>
      </c>
      <c r="I48" s="13">
        <v>1890</v>
      </c>
      <c r="J48" s="13">
        <v>10</v>
      </c>
      <c r="K48" s="13">
        <f t="shared" ref="K48:K49" si="5">I48*J48</f>
        <v>18900</v>
      </c>
    </row>
    <row r="49" spans="1:11" ht="18.75" x14ac:dyDescent="0.25">
      <c r="A49" s="9">
        <v>3</v>
      </c>
      <c r="B49" s="20" t="s">
        <v>158</v>
      </c>
      <c r="C49" s="10" t="s">
        <v>206</v>
      </c>
      <c r="D49" s="10" t="s">
        <v>208</v>
      </c>
      <c r="E49" s="10" t="s">
        <v>10</v>
      </c>
      <c r="F49" s="10" t="s">
        <v>12</v>
      </c>
      <c r="G49" s="10" t="s">
        <v>202</v>
      </c>
      <c r="H49" s="12" t="s">
        <v>105</v>
      </c>
      <c r="I49" s="13">
        <v>2415</v>
      </c>
      <c r="J49" s="13">
        <v>10</v>
      </c>
      <c r="K49" s="13">
        <f t="shared" si="5"/>
        <v>24150</v>
      </c>
    </row>
    <row r="50" spans="1:11" ht="37.5" x14ac:dyDescent="0.25">
      <c r="A50" s="9">
        <v>4</v>
      </c>
      <c r="B50" s="64" t="s">
        <v>243</v>
      </c>
      <c r="C50" s="58" t="s">
        <v>171</v>
      </c>
      <c r="D50" s="59">
        <v>44189</v>
      </c>
      <c r="E50" s="58" t="s">
        <v>10</v>
      </c>
      <c r="F50" s="58" t="s">
        <v>33</v>
      </c>
      <c r="G50" s="58" t="s">
        <v>34</v>
      </c>
      <c r="H50" s="60" t="s">
        <v>29</v>
      </c>
      <c r="I50" s="61">
        <v>335</v>
      </c>
      <c r="J50" s="61">
        <v>10</v>
      </c>
      <c r="K50" s="61">
        <f>I50*J50</f>
        <v>3350</v>
      </c>
    </row>
    <row r="51" spans="1:11" ht="18.75" x14ac:dyDescent="0.25">
      <c r="A51" s="9">
        <v>5</v>
      </c>
      <c r="B51" s="20" t="s">
        <v>154</v>
      </c>
      <c r="C51" s="10" t="s">
        <v>94</v>
      </c>
      <c r="D51" s="11" t="s">
        <v>41</v>
      </c>
      <c r="E51" s="10" t="s">
        <v>10</v>
      </c>
      <c r="F51" s="10" t="s">
        <v>43</v>
      </c>
      <c r="G51" s="10" t="s">
        <v>34</v>
      </c>
      <c r="H51" s="12" t="s">
        <v>48</v>
      </c>
      <c r="I51" s="13">
        <v>2500</v>
      </c>
      <c r="J51" s="13">
        <v>10</v>
      </c>
      <c r="K51" s="13">
        <f>I51*J51</f>
        <v>25000</v>
      </c>
    </row>
    <row r="52" spans="1:11" ht="37.5" x14ac:dyDescent="0.25">
      <c r="A52" s="9">
        <v>6</v>
      </c>
      <c r="B52" s="121" t="s">
        <v>246</v>
      </c>
      <c r="C52" s="122" t="s">
        <v>230</v>
      </c>
      <c r="D52" s="123" t="s">
        <v>41</v>
      </c>
      <c r="E52" s="123" t="s">
        <v>15</v>
      </c>
      <c r="F52" s="123" t="s">
        <v>15</v>
      </c>
      <c r="G52" s="123" t="s">
        <v>15</v>
      </c>
      <c r="H52" s="122" t="s">
        <v>221</v>
      </c>
      <c r="I52" s="124">
        <v>6300</v>
      </c>
      <c r="J52" s="124">
        <v>1</v>
      </c>
      <c r="K52" s="124">
        <f t="shared" ref="K52:K57" si="6">I52*J52</f>
        <v>6300</v>
      </c>
    </row>
    <row r="53" spans="1:11" ht="37.5" x14ac:dyDescent="0.25">
      <c r="A53" s="9">
        <v>7</v>
      </c>
      <c r="B53" s="121" t="s">
        <v>246</v>
      </c>
      <c r="C53" s="122" t="s">
        <v>230</v>
      </c>
      <c r="D53" s="123" t="s">
        <v>41</v>
      </c>
      <c r="E53" s="123" t="s">
        <v>15</v>
      </c>
      <c r="F53" s="123" t="s">
        <v>15</v>
      </c>
      <c r="G53" s="123" t="s">
        <v>15</v>
      </c>
      <c r="H53" s="122" t="s">
        <v>221</v>
      </c>
      <c r="I53" s="124">
        <v>8400</v>
      </c>
      <c r="J53" s="124">
        <v>1</v>
      </c>
      <c r="K53" s="124">
        <f t="shared" si="6"/>
        <v>8400</v>
      </c>
    </row>
    <row r="54" spans="1:11" ht="37.5" x14ac:dyDescent="0.25">
      <c r="A54" s="9">
        <v>8</v>
      </c>
      <c r="B54" s="121" t="s">
        <v>246</v>
      </c>
      <c r="C54" s="122" t="s">
        <v>230</v>
      </c>
      <c r="D54" s="123" t="s">
        <v>41</v>
      </c>
      <c r="E54" s="123" t="s">
        <v>15</v>
      </c>
      <c r="F54" s="123" t="s">
        <v>15</v>
      </c>
      <c r="G54" s="123" t="s">
        <v>15</v>
      </c>
      <c r="H54" s="122" t="s">
        <v>221</v>
      </c>
      <c r="I54" s="124">
        <v>5250</v>
      </c>
      <c r="J54" s="124">
        <v>1</v>
      </c>
      <c r="K54" s="124">
        <f t="shared" si="6"/>
        <v>5250</v>
      </c>
    </row>
    <row r="55" spans="1:11" ht="37.5" x14ac:dyDescent="0.25">
      <c r="A55" s="9">
        <v>9</v>
      </c>
      <c r="B55" s="121" t="s">
        <v>306</v>
      </c>
      <c r="C55" s="122" t="s">
        <v>280</v>
      </c>
      <c r="D55" s="123" t="s">
        <v>15</v>
      </c>
      <c r="E55" s="123" t="s">
        <v>15</v>
      </c>
      <c r="F55" s="123" t="s">
        <v>15</v>
      </c>
      <c r="G55" s="123" t="s">
        <v>15</v>
      </c>
      <c r="H55" s="122" t="s">
        <v>15</v>
      </c>
      <c r="I55" s="124">
        <f>20*3.7</f>
        <v>74</v>
      </c>
      <c r="J55" s="124">
        <v>50</v>
      </c>
      <c r="K55" s="124">
        <f t="shared" si="6"/>
        <v>3700</v>
      </c>
    </row>
    <row r="56" spans="1:11" ht="18.75" x14ac:dyDescent="0.25">
      <c r="A56" s="9">
        <v>10</v>
      </c>
      <c r="B56" s="121" t="s">
        <v>307</v>
      </c>
      <c r="C56" s="122" t="s">
        <v>280</v>
      </c>
      <c r="D56" s="123" t="s">
        <v>15</v>
      </c>
      <c r="E56" s="123" t="s">
        <v>15</v>
      </c>
      <c r="F56" s="123" t="s">
        <v>15</v>
      </c>
      <c r="G56" s="123" t="s">
        <v>15</v>
      </c>
      <c r="H56" s="122" t="s">
        <v>15</v>
      </c>
      <c r="I56" s="124">
        <f>20*3.7</f>
        <v>74</v>
      </c>
      <c r="J56" s="124">
        <v>50</v>
      </c>
      <c r="K56" s="124">
        <f t="shared" si="6"/>
        <v>3700</v>
      </c>
    </row>
    <row r="57" spans="1:11" ht="37.5" x14ac:dyDescent="0.25">
      <c r="A57" s="9">
        <v>11</v>
      </c>
      <c r="B57" s="121" t="s">
        <v>320</v>
      </c>
      <c r="C57" s="122" t="s">
        <v>292</v>
      </c>
      <c r="D57" s="123" t="s">
        <v>15</v>
      </c>
      <c r="E57" s="123" t="s">
        <v>15</v>
      </c>
      <c r="F57" s="123" t="s">
        <v>15</v>
      </c>
      <c r="G57" s="123" t="s">
        <v>15</v>
      </c>
      <c r="H57" s="122" t="s">
        <v>15</v>
      </c>
      <c r="I57" s="124">
        <v>105</v>
      </c>
      <c r="J57" s="124">
        <v>50</v>
      </c>
      <c r="K57" s="124">
        <f t="shared" si="6"/>
        <v>5250</v>
      </c>
    </row>
    <row r="58" spans="1:11" ht="34.5" thickBot="1" x14ac:dyDescent="0.3">
      <c r="A58" s="91" t="s">
        <v>190</v>
      </c>
      <c r="B58" s="92"/>
      <c r="C58" s="92"/>
      <c r="D58" s="92"/>
      <c r="E58" s="92"/>
      <c r="F58" s="92"/>
      <c r="G58" s="92"/>
      <c r="H58" s="92"/>
      <c r="I58" s="92"/>
      <c r="J58" s="92"/>
      <c r="K58" s="92"/>
    </row>
    <row r="59" spans="1:11" ht="37.5" x14ac:dyDescent="0.25">
      <c r="A59" s="5" t="s">
        <v>0</v>
      </c>
      <c r="B59" s="6" t="s">
        <v>1</v>
      </c>
      <c r="C59" s="6" t="s">
        <v>2</v>
      </c>
      <c r="D59" s="6" t="s">
        <v>3</v>
      </c>
      <c r="E59" s="6" t="s">
        <v>4</v>
      </c>
      <c r="F59" s="7" t="s">
        <v>28</v>
      </c>
      <c r="G59" s="6" t="s">
        <v>5</v>
      </c>
      <c r="H59" s="6" t="s">
        <v>7</v>
      </c>
      <c r="I59" s="6" t="s">
        <v>6</v>
      </c>
      <c r="J59" s="6" t="s">
        <v>201</v>
      </c>
      <c r="K59" s="6" t="s">
        <v>16</v>
      </c>
    </row>
    <row r="60" spans="1:11" ht="56.25" x14ac:dyDescent="0.25">
      <c r="A60" s="9">
        <v>1</v>
      </c>
      <c r="B60" s="20" t="s">
        <v>11</v>
      </c>
      <c r="C60" s="10" t="s">
        <v>209</v>
      </c>
      <c r="D60" s="10" t="s">
        <v>9</v>
      </c>
      <c r="E60" s="10" t="s">
        <v>10</v>
      </c>
      <c r="F60" s="10" t="s">
        <v>12</v>
      </c>
      <c r="G60" s="10" t="s">
        <v>23</v>
      </c>
      <c r="H60" s="12" t="s">
        <v>29</v>
      </c>
      <c r="I60" s="13">
        <v>11025</v>
      </c>
      <c r="J60" s="27">
        <v>5</v>
      </c>
      <c r="K60" s="13">
        <f>J60*10500</f>
        <v>52500</v>
      </c>
    </row>
    <row r="61" spans="1:11" ht="18.75" x14ac:dyDescent="0.25">
      <c r="A61" s="9">
        <v>2</v>
      </c>
      <c r="B61" s="20" t="s">
        <v>183</v>
      </c>
      <c r="C61" s="10" t="s">
        <v>149</v>
      </c>
      <c r="D61" s="10" t="s">
        <v>150</v>
      </c>
      <c r="E61" s="10" t="s">
        <v>10</v>
      </c>
      <c r="F61" s="10" t="s">
        <v>145</v>
      </c>
      <c r="G61" s="10" t="s">
        <v>151</v>
      </c>
      <c r="H61" s="12" t="s">
        <v>152</v>
      </c>
      <c r="I61" s="13">
        <v>2100</v>
      </c>
      <c r="J61" s="27">
        <v>5</v>
      </c>
      <c r="K61" s="13">
        <f>J61*I61</f>
        <v>10500</v>
      </c>
    </row>
    <row r="62" spans="1:11" ht="18.75" x14ac:dyDescent="0.25">
      <c r="A62" s="9">
        <v>3</v>
      </c>
      <c r="B62" s="64" t="s">
        <v>240</v>
      </c>
      <c r="C62" s="58" t="s">
        <v>172</v>
      </c>
      <c r="D62" s="59">
        <v>44238</v>
      </c>
      <c r="E62" s="58" t="s">
        <v>10</v>
      </c>
      <c r="F62" s="58" t="s">
        <v>33</v>
      </c>
      <c r="G62" s="58" t="s">
        <v>34</v>
      </c>
      <c r="H62" s="60" t="s">
        <v>29</v>
      </c>
      <c r="I62" s="61">
        <v>335</v>
      </c>
      <c r="J62" s="61">
        <v>10</v>
      </c>
      <c r="K62" s="61">
        <f>I62*J62</f>
        <v>3350</v>
      </c>
    </row>
    <row r="63" spans="1:11" ht="18.75" x14ac:dyDescent="0.25">
      <c r="A63" s="9">
        <v>4</v>
      </c>
      <c r="B63" s="20" t="s">
        <v>107</v>
      </c>
      <c r="C63" s="10" t="s">
        <v>96</v>
      </c>
      <c r="D63" s="11" t="s">
        <v>41</v>
      </c>
      <c r="E63" s="10" t="s">
        <v>10</v>
      </c>
      <c r="F63" s="10" t="s">
        <v>43</v>
      </c>
      <c r="G63" s="10" t="s">
        <v>15</v>
      </c>
      <c r="H63" s="12" t="s">
        <v>38</v>
      </c>
      <c r="I63" s="13">
        <v>0</v>
      </c>
      <c r="J63" s="13">
        <v>10</v>
      </c>
      <c r="K63" s="13">
        <f>I63*J63</f>
        <v>0</v>
      </c>
    </row>
    <row r="64" spans="1:11" ht="37.5" x14ac:dyDescent="0.25">
      <c r="A64" s="9">
        <v>5</v>
      </c>
      <c r="B64" s="121" t="s">
        <v>246</v>
      </c>
      <c r="C64" s="122" t="s">
        <v>230</v>
      </c>
      <c r="D64" s="123" t="s">
        <v>41</v>
      </c>
      <c r="E64" s="123" t="s">
        <v>15</v>
      </c>
      <c r="F64" s="123" t="s">
        <v>15</v>
      </c>
      <c r="G64" s="123" t="s">
        <v>15</v>
      </c>
      <c r="H64" s="122" t="s">
        <v>221</v>
      </c>
      <c r="I64" s="124">
        <v>6300</v>
      </c>
      <c r="J64" s="124">
        <v>1</v>
      </c>
      <c r="K64" s="124">
        <f t="shared" ref="K64:K70" si="7">I64*J64</f>
        <v>6300</v>
      </c>
    </row>
    <row r="65" spans="1:11" ht="37.5" x14ac:dyDescent="0.25">
      <c r="A65" s="9">
        <v>6</v>
      </c>
      <c r="B65" s="121" t="s">
        <v>246</v>
      </c>
      <c r="C65" s="122" t="s">
        <v>230</v>
      </c>
      <c r="D65" s="123" t="s">
        <v>41</v>
      </c>
      <c r="E65" s="123" t="s">
        <v>15</v>
      </c>
      <c r="F65" s="123" t="s">
        <v>15</v>
      </c>
      <c r="G65" s="123" t="s">
        <v>15</v>
      </c>
      <c r="H65" s="122" t="s">
        <v>221</v>
      </c>
      <c r="I65" s="124">
        <v>8400</v>
      </c>
      <c r="J65" s="124">
        <v>1</v>
      </c>
      <c r="K65" s="124">
        <f t="shared" si="7"/>
        <v>8400</v>
      </c>
    </row>
    <row r="66" spans="1:11" ht="37.5" x14ac:dyDescent="0.25">
      <c r="A66" s="9">
        <v>7</v>
      </c>
      <c r="B66" s="121" t="s">
        <v>246</v>
      </c>
      <c r="C66" s="122" t="s">
        <v>230</v>
      </c>
      <c r="D66" s="123" t="s">
        <v>41</v>
      </c>
      <c r="E66" s="123" t="s">
        <v>15</v>
      </c>
      <c r="F66" s="123" t="s">
        <v>15</v>
      </c>
      <c r="G66" s="123" t="s">
        <v>15</v>
      </c>
      <c r="H66" s="122" t="s">
        <v>221</v>
      </c>
      <c r="I66" s="124">
        <v>5250</v>
      </c>
      <c r="J66" s="124">
        <v>1</v>
      </c>
      <c r="K66" s="124">
        <f t="shared" si="7"/>
        <v>5250</v>
      </c>
    </row>
    <row r="67" spans="1:11" ht="18.75" x14ac:dyDescent="0.25">
      <c r="A67" s="9">
        <v>8</v>
      </c>
      <c r="B67" s="121" t="s">
        <v>308</v>
      </c>
      <c r="C67" s="121" t="s">
        <v>283</v>
      </c>
      <c r="D67" s="121" t="s">
        <v>15</v>
      </c>
      <c r="E67" s="123" t="s">
        <v>15</v>
      </c>
      <c r="F67" s="123" t="s">
        <v>15</v>
      </c>
      <c r="G67" s="123" t="s">
        <v>15</v>
      </c>
      <c r="H67" s="122" t="s">
        <v>15</v>
      </c>
      <c r="I67" s="122">
        <f>20*3.7</f>
        <v>74</v>
      </c>
      <c r="J67" s="122">
        <v>50</v>
      </c>
      <c r="K67" s="124">
        <f t="shared" si="7"/>
        <v>3700</v>
      </c>
    </row>
    <row r="68" spans="1:11" ht="18.75" x14ac:dyDescent="0.25">
      <c r="A68" s="9">
        <v>9</v>
      </c>
      <c r="B68" s="121" t="s">
        <v>309</v>
      </c>
      <c r="C68" s="121" t="s">
        <v>284</v>
      </c>
      <c r="D68" s="121" t="s">
        <v>15</v>
      </c>
      <c r="E68" s="123" t="s">
        <v>15</v>
      </c>
      <c r="F68" s="123" t="s">
        <v>15</v>
      </c>
      <c r="G68" s="123" t="s">
        <v>15</v>
      </c>
      <c r="H68" s="122" t="s">
        <v>15</v>
      </c>
      <c r="I68" s="122">
        <f>10*3.7</f>
        <v>37</v>
      </c>
      <c r="J68" s="122">
        <v>50</v>
      </c>
      <c r="K68" s="124">
        <f t="shared" si="7"/>
        <v>1850</v>
      </c>
    </row>
    <row r="69" spans="1:11" ht="56.25" x14ac:dyDescent="0.25">
      <c r="A69" s="9">
        <v>10</v>
      </c>
      <c r="B69" s="121" t="s">
        <v>310</v>
      </c>
      <c r="C69" s="121" t="s">
        <v>298</v>
      </c>
      <c r="D69" s="121" t="s">
        <v>15</v>
      </c>
      <c r="E69" s="123" t="s">
        <v>15</v>
      </c>
      <c r="F69" s="123" t="s">
        <v>15</v>
      </c>
      <c r="G69" s="123" t="s">
        <v>15</v>
      </c>
      <c r="H69" s="122" t="s">
        <v>15</v>
      </c>
      <c r="I69" s="122">
        <f>1800*3.7</f>
        <v>6660</v>
      </c>
      <c r="J69" s="122">
        <v>50</v>
      </c>
      <c r="K69" s="124">
        <f t="shared" si="7"/>
        <v>333000</v>
      </c>
    </row>
    <row r="70" spans="1:11" ht="37.5" x14ac:dyDescent="0.25">
      <c r="A70" s="9">
        <v>11</v>
      </c>
      <c r="B70" s="121" t="s">
        <v>293</v>
      </c>
      <c r="C70" s="122" t="s">
        <v>294</v>
      </c>
      <c r="D70" s="123" t="s">
        <v>15</v>
      </c>
      <c r="E70" s="123" t="s">
        <v>15</v>
      </c>
      <c r="F70" s="123" t="s">
        <v>15</v>
      </c>
      <c r="G70" s="123" t="s">
        <v>15</v>
      </c>
      <c r="H70" s="122" t="s">
        <v>15</v>
      </c>
      <c r="I70" s="124">
        <v>88</v>
      </c>
      <c r="J70" s="124">
        <v>50</v>
      </c>
      <c r="K70" s="124">
        <f t="shared" si="7"/>
        <v>4400</v>
      </c>
    </row>
    <row r="71" spans="1:11" ht="34.5" thickBot="1" x14ac:dyDescent="0.3">
      <c r="A71" s="91" t="s">
        <v>191</v>
      </c>
      <c r="B71" s="92"/>
      <c r="C71" s="92"/>
      <c r="D71" s="92"/>
      <c r="E71" s="92"/>
      <c r="F71" s="92"/>
      <c r="G71" s="92"/>
      <c r="H71" s="92"/>
      <c r="I71" s="92"/>
      <c r="J71" s="92"/>
      <c r="K71" s="92"/>
    </row>
    <row r="72" spans="1:11" ht="37.5" x14ac:dyDescent="0.25">
      <c r="A72" s="5" t="s">
        <v>0</v>
      </c>
      <c r="B72" s="6" t="s">
        <v>1</v>
      </c>
      <c r="C72" s="6" t="s">
        <v>2</v>
      </c>
      <c r="D72" s="6" t="s">
        <v>3</v>
      </c>
      <c r="E72" s="6" t="s">
        <v>4</v>
      </c>
      <c r="F72" s="7" t="s">
        <v>28</v>
      </c>
      <c r="G72" s="6" t="s">
        <v>5</v>
      </c>
      <c r="H72" s="6" t="s">
        <v>7</v>
      </c>
      <c r="I72" s="6" t="s">
        <v>6</v>
      </c>
      <c r="J72" s="6" t="s">
        <v>201</v>
      </c>
      <c r="K72" s="6" t="s">
        <v>16</v>
      </c>
    </row>
    <row r="73" spans="1:11" ht="18.75" x14ac:dyDescent="0.25">
      <c r="A73" s="9">
        <v>1</v>
      </c>
      <c r="B73" s="20" t="s">
        <v>13</v>
      </c>
      <c r="C73" s="10" t="s">
        <v>210</v>
      </c>
      <c r="D73" s="11" t="s">
        <v>211</v>
      </c>
      <c r="E73" s="10" t="s">
        <v>10</v>
      </c>
      <c r="F73" s="10" t="s">
        <v>12</v>
      </c>
      <c r="G73" s="10" t="s">
        <v>202</v>
      </c>
      <c r="H73" s="12" t="s">
        <v>29</v>
      </c>
      <c r="I73" s="13">
        <v>4830</v>
      </c>
      <c r="J73" s="27">
        <v>5</v>
      </c>
      <c r="K73" s="13">
        <f>J73*I73</f>
        <v>24150</v>
      </c>
    </row>
    <row r="74" spans="1:11" ht="37.5" x14ac:dyDescent="0.25">
      <c r="A74" s="9">
        <v>2</v>
      </c>
      <c r="B74" s="20" t="s">
        <v>65</v>
      </c>
      <c r="C74" s="10" t="s">
        <v>210</v>
      </c>
      <c r="D74" s="10" t="s">
        <v>70</v>
      </c>
      <c r="E74" s="10" t="s">
        <v>68</v>
      </c>
      <c r="F74" s="10" t="s">
        <v>67</v>
      </c>
      <c r="G74" s="10" t="s">
        <v>202</v>
      </c>
      <c r="H74" s="12" t="s">
        <v>105</v>
      </c>
      <c r="I74" s="13">
        <v>2100</v>
      </c>
      <c r="J74" s="13">
        <v>10</v>
      </c>
      <c r="K74" s="13">
        <f>J74*I74</f>
        <v>21000</v>
      </c>
    </row>
    <row r="75" spans="1:11" ht="18.75" x14ac:dyDescent="0.25">
      <c r="A75" s="9">
        <v>3</v>
      </c>
      <c r="B75" s="20" t="s">
        <v>32</v>
      </c>
      <c r="C75" s="10" t="s">
        <v>173</v>
      </c>
      <c r="D75" s="11">
        <v>43886</v>
      </c>
      <c r="E75" s="10" t="s">
        <v>10</v>
      </c>
      <c r="F75" s="10" t="s">
        <v>33</v>
      </c>
      <c r="G75" s="10" t="s">
        <v>34</v>
      </c>
      <c r="H75" s="12" t="s">
        <v>29</v>
      </c>
      <c r="I75" s="61">
        <v>2500</v>
      </c>
      <c r="J75" s="13">
        <v>10</v>
      </c>
      <c r="K75" s="13">
        <f>I75*J75</f>
        <v>25000</v>
      </c>
    </row>
    <row r="76" spans="1:11" ht="18.75" x14ac:dyDescent="0.25">
      <c r="A76" s="9">
        <v>4</v>
      </c>
      <c r="B76" s="64" t="s">
        <v>240</v>
      </c>
      <c r="C76" s="58" t="s">
        <v>174</v>
      </c>
      <c r="D76" s="59">
        <v>43901</v>
      </c>
      <c r="E76" s="58" t="s">
        <v>10</v>
      </c>
      <c r="F76" s="58" t="s">
        <v>33</v>
      </c>
      <c r="G76" s="58" t="s">
        <v>34</v>
      </c>
      <c r="H76" s="60" t="s">
        <v>29</v>
      </c>
      <c r="I76" s="61">
        <v>335</v>
      </c>
      <c r="J76" s="61">
        <v>10</v>
      </c>
      <c r="K76" s="61">
        <f>I76*J76</f>
        <v>3350</v>
      </c>
    </row>
    <row r="77" spans="1:11" ht="37.5" x14ac:dyDescent="0.25">
      <c r="A77" s="9">
        <v>5</v>
      </c>
      <c r="B77" s="121" t="s">
        <v>246</v>
      </c>
      <c r="C77" s="122" t="s">
        <v>230</v>
      </c>
      <c r="D77" s="123" t="s">
        <v>41</v>
      </c>
      <c r="E77" s="123" t="s">
        <v>15</v>
      </c>
      <c r="F77" s="123" t="s">
        <v>15</v>
      </c>
      <c r="G77" s="123" t="s">
        <v>15</v>
      </c>
      <c r="H77" s="122" t="s">
        <v>221</v>
      </c>
      <c r="I77" s="124">
        <v>6300</v>
      </c>
      <c r="J77" s="124">
        <v>1</v>
      </c>
      <c r="K77" s="124">
        <f t="shared" ref="K77:K79" si="8">I77*J77</f>
        <v>6300</v>
      </c>
    </row>
    <row r="78" spans="1:11" ht="37.5" x14ac:dyDescent="0.25">
      <c r="A78" s="9">
        <v>6</v>
      </c>
      <c r="B78" s="121" t="s">
        <v>246</v>
      </c>
      <c r="C78" s="122" t="s">
        <v>230</v>
      </c>
      <c r="D78" s="123" t="s">
        <v>41</v>
      </c>
      <c r="E78" s="123" t="s">
        <v>15</v>
      </c>
      <c r="F78" s="123" t="s">
        <v>15</v>
      </c>
      <c r="G78" s="123" t="s">
        <v>15</v>
      </c>
      <c r="H78" s="122" t="s">
        <v>221</v>
      </c>
      <c r="I78" s="124">
        <v>8400</v>
      </c>
      <c r="J78" s="124">
        <v>1</v>
      </c>
      <c r="K78" s="124">
        <f t="shared" si="8"/>
        <v>8400</v>
      </c>
    </row>
    <row r="79" spans="1:11" ht="37.5" x14ac:dyDescent="0.25">
      <c r="A79" s="9">
        <v>7</v>
      </c>
      <c r="B79" s="121" t="s">
        <v>246</v>
      </c>
      <c r="C79" s="122" t="s">
        <v>230</v>
      </c>
      <c r="D79" s="123" t="s">
        <v>41</v>
      </c>
      <c r="E79" s="123" t="s">
        <v>15</v>
      </c>
      <c r="F79" s="123" t="s">
        <v>15</v>
      </c>
      <c r="G79" s="123" t="s">
        <v>15</v>
      </c>
      <c r="H79" s="122" t="s">
        <v>221</v>
      </c>
      <c r="I79" s="124">
        <v>5250</v>
      </c>
      <c r="J79" s="124">
        <v>1</v>
      </c>
      <c r="K79" s="124">
        <f t="shared" si="8"/>
        <v>5250</v>
      </c>
    </row>
    <row r="80" spans="1:11" ht="37.5" x14ac:dyDescent="0.25">
      <c r="A80" s="9">
        <v>8</v>
      </c>
      <c r="B80" s="121" t="s">
        <v>253</v>
      </c>
      <c r="C80" s="122" t="s">
        <v>254</v>
      </c>
      <c r="D80" s="123" t="s">
        <v>41</v>
      </c>
      <c r="E80" s="123" t="s">
        <v>15</v>
      </c>
      <c r="F80" s="123" t="s">
        <v>15</v>
      </c>
      <c r="G80" s="123" t="s">
        <v>15</v>
      </c>
      <c r="H80" s="122" t="s">
        <v>221</v>
      </c>
      <c r="I80" s="124">
        <v>5250</v>
      </c>
      <c r="J80" s="124">
        <v>1</v>
      </c>
      <c r="K80" s="124">
        <v>7500</v>
      </c>
    </row>
    <row r="81" spans="1:11" ht="37.5" x14ac:dyDescent="0.25">
      <c r="A81" s="9">
        <v>9</v>
      </c>
      <c r="B81" s="121" t="s">
        <v>255</v>
      </c>
      <c r="C81" s="122" t="s">
        <v>256</v>
      </c>
      <c r="D81" s="123" t="s">
        <v>41</v>
      </c>
      <c r="E81" s="123" t="s">
        <v>15</v>
      </c>
      <c r="F81" s="123" t="s">
        <v>15</v>
      </c>
      <c r="G81" s="123" t="s">
        <v>15</v>
      </c>
      <c r="H81" s="122" t="s">
        <v>15</v>
      </c>
      <c r="I81" s="124">
        <v>175</v>
      </c>
      <c r="J81" s="124">
        <v>20</v>
      </c>
      <c r="K81" s="124">
        <f t="shared" ref="K81:K85" si="9">I81*J81</f>
        <v>3500</v>
      </c>
    </row>
    <row r="82" spans="1:11" ht="18.75" x14ac:dyDescent="0.25">
      <c r="A82" s="9">
        <v>10</v>
      </c>
      <c r="B82" s="126" t="s">
        <v>260</v>
      </c>
      <c r="C82" s="127" t="s">
        <v>261</v>
      </c>
      <c r="D82" s="127" t="s">
        <v>261</v>
      </c>
      <c r="E82" s="128" t="s">
        <v>15</v>
      </c>
      <c r="F82" s="128" t="s">
        <v>15</v>
      </c>
      <c r="G82" s="128" t="s">
        <v>15</v>
      </c>
      <c r="H82" s="127" t="s">
        <v>15</v>
      </c>
      <c r="I82" s="129">
        <v>1575</v>
      </c>
      <c r="J82" s="129">
        <v>10</v>
      </c>
      <c r="K82" s="124">
        <f t="shared" si="9"/>
        <v>15750</v>
      </c>
    </row>
    <row r="83" spans="1:11" ht="37.5" x14ac:dyDescent="0.25">
      <c r="A83" s="9">
        <v>11</v>
      </c>
      <c r="B83" s="121" t="s">
        <v>311</v>
      </c>
      <c r="C83" s="122" t="s">
        <v>280</v>
      </c>
      <c r="D83" s="123" t="s">
        <v>15</v>
      </c>
      <c r="E83" s="123" t="s">
        <v>15</v>
      </c>
      <c r="F83" s="123" t="s">
        <v>15</v>
      </c>
      <c r="G83" s="123" t="s">
        <v>15</v>
      </c>
      <c r="H83" s="122" t="s">
        <v>15</v>
      </c>
      <c r="I83" s="124">
        <f>20*3.7</f>
        <v>74</v>
      </c>
      <c r="J83" s="124">
        <v>50</v>
      </c>
      <c r="K83" s="124">
        <f t="shared" si="9"/>
        <v>3700</v>
      </c>
    </row>
    <row r="84" spans="1:11" ht="37.5" x14ac:dyDescent="0.25">
      <c r="A84" s="9">
        <v>12</v>
      </c>
      <c r="B84" s="121" t="s">
        <v>312</v>
      </c>
      <c r="C84" s="122" t="s">
        <v>280</v>
      </c>
      <c r="D84" s="123" t="s">
        <v>15</v>
      </c>
      <c r="E84" s="123" t="s">
        <v>15</v>
      </c>
      <c r="F84" s="123" t="s">
        <v>15</v>
      </c>
      <c r="G84" s="123" t="s">
        <v>15</v>
      </c>
      <c r="H84" s="122" t="s">
        <v>15</v>
      </c>
      <c r="I84" s="124">
        <f>20*3.7</f>
        <v>74</v>
      </c>
      <c r="J84" s="124">
        <v>50</v>
      </c>
      <c r="K84" s="124">
        <f t="shared" si="9"/>
        <v>3700</v>
      </c>
    </row>
    <row r="85" spans="1:11" ht="18.75" x14ac:dyDescent="0.25">
      <c r="A85" s="9">
        <v>13</v>
      </c>
      <c r="B85" s="121" t="s">
        <v>321</v>
      </c>
      <c r="C85" s="122" t="s">
        <v>295</v>
      </c>
      <c r="D85" s="123" t="s">
        <v>15</v>
      </c>
      <c r="E85" s="123" t="s">
        <v>15</v>
      </c>
      <c r="F85" s="123" t="s">
        <v>15</v>
      </c>
      <c r="G85" s="123" t="s">
        <v>15</v>
      </c>
      <c r="H85" s="122" t="s">
        <v>15</v>
      </c>
      <c r="I85" s="124">
        <v>88</v>
      </c>
      <c r="J85" s="124">
        <v>50</v>
      </c>
      <c r="K85" s="124">
        <f t="shared" si="9"/>
        <v>4400</v>
      </c>
    </row>
    <row r="86" spans="1:11" ht="34.5" thickBot="1" x14ac:dyDescent="0.3">
      <c r="A86" s="91" t="s">
        <v>192</v>
      </c>
      <c r="B86" s="92"/>
      <c r="C86" s="92"/>
      <c r="D86" s="92"/>
      <c r="E86" s="92"/>
      <c r="F86" s="92"/>
      <c r="G86" s="92"/>
      <c r="H86" s="92"/>
      <c r="I86" s="92"/>
      <c r="J86" s="92"/>
      <c r="K86" s="92"/>
    </row>
    <row r="87" spans="1:11" ht="37.5" x14ac:dyDescent="0.25">
      <c r="A87" s="5" t="s">
        <v>0</v>
      </c>
      <c r="B87" s="6" t="s">
        <v>1</v>
      </c>
      <c r="C87" s="6" t="s">
        <v>2</v>
      </c>
      <c r="D87" s="6" t="s">
        <v>3</v>
      </c>
      <c r="E87" s="6" t="s">
        <v>4</v>
      </c>
      <c r="F87" s="7" t="s">
        <v>28</v>
      </c>
      <c r="G87" s="6" t="s">
        <v>5</v>
      </c>
      <c r="H87" s="6" t="s">
        <v>7</v>
      </c>
      <c r="I87" s="6" t="s">
        <v>6</v>
      </c>
      <c r="J87" s="6" t="s">
        <v>201</v>
      </c>
      <c r="K87" s="6" t="s">
        <v>16</v>
      </c>
    </row>
    <row r="88" spans="1:11" ht="37.5" x14ac:dyDescent="0.25">
      <c r="A88" s="9">
        <v>1</v>
      </c>
      <c r="B88" s="20" t="s">
        <v>61</v>
      </c>
      <c r="C88" s="10" t="s">
        <v>212</v>
      </c>
      <c r="D88" s="11">
        <v>45009</v>
      </c>
      <c r="E88" s="10" t="s">
        <v>10</v>
      </c>
      <c r="F88" s="10" t="s">
        <v>12</v>
      </c>
      <c r="G88" s="10" t="s">
        <v>202</v>
      </c>
      <c r="H88" s="12" t="s">
        <v>29</v>
      </c>
      <c r="I88" s="13">
        <v>2625</v>
      </c>
      <c r="J88" s="27">
        <v>5</v>
      </c>
      <c r="K88" s="13">
        <f>J88*I88</f>
        <v>13125</v>
      </c>
    </row>
    <row r="89" spans="1:11" ht="18.75" x14ac:dyDescent="0.25">
      <c r="A89" s="9">
        <v>2</v>
      </c>
      <c r="B89" s="20" t="s">
        <v>156</v>
      </c>
      <c r="C89" s="10" t="s">
        <v>213</v>
      </c>
      <c r="D89" s="11" t="s">
        <v>27</v>
      </c>
      <c r="E89" s="10" t="s">
        <v>10</v>
      </c>
      <c r="F89" s="10" t="s">
        <v>12</v>
      </c>
      <c r="G89" s="10" t="s">
        <v>202</v>
      </c>
      <c r="H89" s="12" t="s">
        <v>105</v>
      </c>
      <c r="I89" s="13">
        <v>1575</v>
      </c>
      <c r="J89" s="13">
        <v>10</v>
      </c>
      <c r="K89" s="13">
        <f t="shared" ref="K89:K91" si="10">J89*1500</f>
        <v>15000</v>
      </c>
    </row>
    <row r="90" spans="1:11" ht="18.75" x14ac:dyDescent="0.25">
      <c r="A90" s="9">
        <v>3</v>
      </c>
      <c r="B90" s="20" t="s">
        <v>157</v>
      </c>
      <c r="C90" s="10" t="s">
        <v>213</v>
      </c>
      <c r="D90" s="11" t="s">
        <v>71</v>
      </c>
      <c r="E90" s="10" t="s">
        <v>10</v>
      </c>
      <c r="F90" s="10" t="s">
        <v>12</v>
      </c>
      <c r="G90" s="10" t="s">
        <v>202</v>
      </c>
      <c r="H90" s="12" t="s">
        <v>105</v>
      </c>
      <c r="I90" s="13">
        <v>1890</v>
      </c>
      <c r="J90" s="13">
        <v>10</v>
      </c>
      <c r="K90" s="13">
        <f t="shared" si="10"/>
        <v>15000</v>
      </c>
    </row>
    <row r="91" spans="1:11" ht="18.75" x14ac:dyDescent="0.25">
      <c r="A91" s="9">
        <v>4</v>
      </c>
      <c r="B91" s="20" t="s">
        <v>158</v>
      </c>
      <c r="C91" s="10" t="s">
        <v>213</v>
      </c>
      <c r="D91" s="11" t="s">
        <v>214</v>
      </c>
      <c r="E91" s="10" t="s">
        <v>10</v>
      </c>
      <c r="F91" s="10" t="s">
        <v>12</v>
      </c>
      <c r="G91" s="10" t="s">
        <v>202</v>
      </c>
      <c r="H91" s="12" t="s">
        <v>105</v>
      </c>
      <c r="I91" s="13">
        <v>2415</v>
      </c>
      <c r="J91" s="13">
        <v>5</v>
      </c>
      <c r="K91" s="13">
        <f t="shared" si="10"/>
        <v>7500</v>
      </c>
    </row>
    <row r="92" spans="1:11" ht="18.75" x14ac:dyDescent="0.25">
      <c r="A92" s="9">
        <v>5</v>
      </c>
      <c r="B92" s="20" t="s">
        <v>184</v>
      </c>
      <c r="C92" s="50" t="s">
        <v>215</v>
      </c>
      <c r="D92" s="11" t="s">
        <v>153</v>
      </c>
      <c r="E92" s="10" t="s">
        <v>10</v>
      </c>
      <c r="F92" s="10" t="s">
        <v>145</v>
      </c>
      <c r="G92" s="10" t="s">
        <v>151</v>
      </c>
      <c r="H92" s="12" t="s">
        <v>152</v>
      </c>
      <c r="I92" s="13">
        <v>2100</v>
      </c>
      <c r="J92" s="27">
        <v>5</v>
      </c>
      <c r="K92" s="13">
        <v>10000</v>
      </c>
    </row>
    <row r="93" spans="1:11" ht="18.75" x14ac:dyDescent="0.25">
      <c r="A93" s="9">
        <v>6</v>
      </c>
      <c r="B93" s="64" t="s">
        <v>241</v>
      </c>
      <c r="C93" s="58" t="s">
        <v>175</v>
      </c>
      <c r="D93" s="59">
        <v>43922</v>
      </c>
      <c r="E93" s="58" t="s">
        <v>10</v>
      </c>
      <c r="F93" s="58" t="s">
        <v>33</v>
      </c>
      <c r="G93" s="58" t="s">
        <v>34</v>
      </c>
      <c r="H93" s="60" t="s">
        <v>29</v>
      </c>
      <c r="I93" s="61">
        <v>335</v>
      </c>
      <c r="J93" s="61">
        <v>10</v>
      </c>
      <c r="K93" s="61">
        <f>I93*J93</f>
        <v>3350</v>
      </c>
    </row>
    <row r="94" spans="1:11" ht="37.5" x14ac:dyDescent="0.25">
      <c r="A94" s="9">
        <v>7</v>
      </c>
      <c r="B94" s="121" t="s">
        <v>246</v>
      </c>
      <c r="C94" s="122" t="s">
        <v>230</v>
      </c>
      <c r="D94" s="123" t="s">
        <v>41</v>
      </c>
      <c r="E94" s="123" t="s">
        <v>15</v>
      </c>
      <c r="F94" s="123" t="s">
        <v>15</v>
      </c>
      <c r="G94" s="123" t="s">
        <v>15</v>
      </c>
      <c r="H94" s="122" t="s">
        <v>221</v>
      </c>
      <c r="I94" s="124">
        <v>6300</v>
      </c>
      <c r="J94" s="124">
        <v>1</v>
      </c>
      <c r="K94" s="124">
        <f t="shared" ref="K94:K99" si="11">I94*J94</f>
        <v>6300</v>
      </c>
    </row>
    <row r="95" spans="1:11" ht="37.5" x14ac:dyDescent="0.25">
      <c r="A95" s="9">
        <v>8</v>
      </c>
      <c r="B95" s="121" t="s">
        <v>246</v>
      </c>
      <c r="C95" s="122" t="s">
        <v>230</v>
      </c>
      <c r="D95" s="123" t="s">
        <v>41</v>
      </c>
      <c r="E95" s="123" t="s">
        <v>15</v>
      </c>
      <c r="F95" s="123" t="s">
        <v>15</v>
      </c>
      <c r="G95" s="123" t="s">
        <v>15</v>
      </c>
      <c r="H95" s="122" t="s">
        <v>221</v>
      </c>
      <c r="I95" s="124">
        <v>8400</v>
      </c>
      <c r="J95" s="124">
        <v>1</v>
      </c>
      <c r="K95" s="124">
        <f t="shared" si="11"/>
        <v>8400</v>
      </c>
    </row>
    <row r="96" spans="1:11" ht="37.5" x14ac:dyDescent="0.25">
      <c r="A96" s="9">
        <v>9</v>
      </c>
      <c r="B96" s="121" t="s">
        <v>246</v>
      </c>
      <c r="C96" s="122" t="s">
        <v>230</v>
      </c>
      <c r="D96" s="123" t="s">
        <v>41</v>
      </c>
      <c r="E96" s="123" t="s">
        <v>15</v>
      </c>
      <c r="F96" s="123" t="s">
        <v>15</v>
      </c>
      <c r="G96" s="123" t="s">
        <v>15</v>
      </c>
      <c r="H96" s="122" t="s">
        <v>221</v>
      </c>
      <c r="I96" s="124">
        <v>5250</v>
      </c>
      <c r="J96" s="124">
        <v>1</v>
      </c>
      <c r="K96" s="124">
        <f t="shared" si="11"/>
        <v>5250</v>
      </c>
    </row>
    <row r="97" spans="1:11" ht="18.75" x14ac:dyDescent="0.25">
      <c r="A97" s="9">
        <v>10</v>
      </c>
      <c r="B97" s="121" t="s">
        <v>313</v>
      </c>
      <c r="C97" s="122" t="s">
        <v>280</v>
      </c>
      <c r="D97" s="123" t="s">
        <v>15</v>
      </c>
      <c r="E97" s="123" t="s">
        <v>15</v>
      </c>
      <c r="F97" s="123" t="s">
        <v>15</v>
      </c>
      <c r="G97" s="123" t="s">
        <v>15</v>
      </c>
      <c r="H97" s="122" t="s">
        <v>15</v>
      </c>
      <c r="I97" s="124">
        <f>30*3.7</f>
        <v>111</v>
      </c>
      <c r="J97" s="124">
        <v>50</v>
      </c>
      <c r="K97" s="124">
        <f t="shared" si="11"/>
        <v>5550</v>
      </c>
    </row>
    <row r="98" spans="1:11" ht="18.75" x14ac:dyDescent="0.25">
      <c r="A98" s="9">
        <v>11</v>
      </c>
      <c r="B98" s="121" t="s">
        <v>314</v>
      </c>
      <c r="C98" s="122" t="s">
        <v>280</v>
      </c>
      <c r="D98" s="123" t="s">
        <v>15</v>
      </c>
      <c r="E98" s="123" t="s">
        <v>15</v>
      </c>
      <c r="F98" s="123" t="s">
        <v>15</v>
      </c>
      <c r="G98" s="123" t="s">
        <v>15</v>
      </c>
      <c r="H98" s="122" t="s">
        <v>15</v>
      </c>
      <c r="I98" s="124">
        <f>50*3.7</f>
        <v>185</v>
      </c>
      <c r="J98" s="124">
        <v>50</v>
      </c>
      <c r="K98" s="124">
        <f t="shared" si="11"/>
        <v>9250</v>
      </c>
    </row>
    <row r="99" spans="1:11" ht="56.25" x14ac:dyDescent="0.25">
      <c r="A99" s="9">
        <v>12</v>
      </c>
      <c r="B99" s="121" t="s">
        <v>322</v>
      </c>
      <c r="C99" s="122" t="s">
        <v>296</v>
      </c>
      <c r="D99" s="123" t="s">
        <v>15</v>
      </c>
      <c r="E99" s="123" t="s">
        <v>15</v>
      </c>
      <c r="F99" s="123" t="s">
        <v>15</v>
      </c>
      <c r="G99" s="123" t="s">
        <v>15</v>
      </c>
      <c r="H99" s="122" t="s">
        <v>15</v>
      </c>
      <c r="I99" s="124">
        <v>70</v>
      </c>
      <c r="J99" s="124">
        <v>50</v>
      </c>
      <c r="K99" s="124">
        <f t="shared" si="11"/>
        <v>3500</v>
      </c>
    </row>
    <row r="100" spans="1:11" ht="34.5" thickBot="1" x14ac:dyDescent="0.3">
      <c r="A100" s="91" t="s">
        <v>219</v>
      </c>
      <c r="B100" s="92"/>
      <c r="C100" s="92"/>
      <c r="D100" s="92"/>
      <c r="E100" s="92"/>
      <c r="F100" s="92"/>
      <c r="G100" s="92"/>
      <c r="H100" s="92"/>
      <c r="I100" s="92"/>
      <c r="J100" s="92"/>
      <c r="K100" s="92"/>
    </row>
    <row r="101" spans="1:11" ht="37.5" x14ac:dyDescent="0.25">
      <c r="A101" s="5" t="s">
        <v>0</v>
      </c>
      <c r="B101" s="6" t="s">
        <v>1</v>
      </c>
      <c r="C101" s="6" t="s">
        <v>2</v>
      </c>
      <c r="D101" s="6" t="s">
        <v>3</v>
      </c>
      <c r="E101" s="6" t="s">
        <v>4</v>
      </c>
      <c r="F101" s="7" t="s">
        <v>28</v>
      </c>
      <c r="G101" s="6" t="s">
        <v>5</v>
      </c>
      <c r="H101" s="6" t="s">
        <v>7</v>
      </c>
      <c r="I101" s="6" t="s">
        <v>6</v>
      </c>
      <c r="J101" s="6" t="s">
        <v>201</v>
      </c>
      <c r="K101" s="6" t="s">
        <v>16</v>
      </c>
    </row>
    <row r="102" spans="1:11" ht="37.5" x14ac:dyDescent="0.25">
      <c r="A102" s="9">
        <v>1</v>
      </c>
      <c r="B102" s="64" t="s">
        <v>243</v>
      </c>
      <c r="C102" s="58" t="s">
        <v>176</v>
      </c>
      <c r="D102" s="59">
        <v>43950</v>
      </c>
      <c r="E102" s="58" t="s">
        <v>10</v>
      </c>
      <c r="F102" s="58" t="s">
        <v>33</v>
      </c>
      <c r="G102" s="58" t="s">
        <v>34</v>
      </c>
      <c r="H102" s="60" t="s">
        <v>29</v>
      </c>
      <c r="I102" s="61">
        <v>335</v>
      </c>
      <c r="J102" s="61">
        <v>10</v>
      </c>
      <c r="K102" s="61">
        <f>I102*J102</f>
        <v>3350</v>
      </c>
    </row>
    <row r="103" spans="1:11" ht="18.75" x14ac:dyDescent="0.25">
      <c r="A103" s="9">
        <v>2</v>
      </c>
      <c r="B103" s="64" t="s">
        <v>241</v>
      </c>
      <c r="C103" s="58" t="s">
        <v>177</v>
      </c>
      <c r="D103" s="59">
        <v>43965</v>
      </c>
      <c r="E103" s="58" t="s">
        <v>10</v>
      </c>
      <c r="F103" s="58" t="s">
        <v>33</v>
      </c>
      <c r="G103" s="58" t="s">
        <v>34</v>
      </c>
      <c r="H103" s="60" t="s">
        <v>29</v>
      </c>
      <c r="I103" s="61">
        <v>335</v>
      </c>
      <c r="J103" s="61">
        <v>10</v>
      </c>
      <c r="K103" s="61">
        <f>I103*J103</f>
        <v>3350</v>
      </c>
    </row>
    <row r="104" spans="1:11" ht="18.75" x14ac:dyDescent="0.25">
      <c r="A104" s="9">
        <v>3</v>
      </c>
      <c r="B104" s="20" t="s">
        <v>155</v>
      </c>
      <c r="C104" s="10" t="s">
        <v>95</v>
      </c>
      <c r="D104" s="11" t="s">
        <v>41</v>
      </c>
      <c r="E104" s="10" t="s">
        <v>10</v>
      </c>
      <c r="F104" s="10" t="s">
        <v>43</v>
      </c>
      <c r="G104" s="10" t="s">
        <v>34</v>
      </c>
      <c r="H104" s="12" t="s">
        <v>48</v>
      </c>
      <c r="I104" s="13">
        <v>2500</v>
      </c>
      <c r="J104" s="13">
        <v>10</v>
      </c>
      <c r="K104" s="13">
        <f>I104*J104</f>
        <v>25000</v>
      </c>
    </row>
    <row r="105" spans="1:11" ht="37.5" x14ac:dyDescent="0.25">
      <c r="A105" s="9">
        <v>4</v>
      </c>
      <c r="B105" s="121" t="s">
        <v>246</v>
      </c>
      <c r="C105" s="122" t="s">
        <v>230</v>
      </c>
      <c r="D105" s="123" t="s">
        <v>41</v>
      </c>
      <c r="E105" s="123" t="s">
        <v>15</v>
      </c>
      <c r="F105" s="123" t="s">
        <v>15</v>
      </c>
      <c r="G105" s="123" t="s">
        <v>15</v>
      </c>
      <c r="H105" s="122" t="s">
        <v>221</v>
      </c>
      <c r="I105" s="124">
        <v>6300</v>
      </c>
      <c r="J105" s="124">
        <v>1</v>
      </c>
      <c r="K105" s="124">
        <f t="shared" ref="K105:K107" si="12">I105*J105</f>
        <v>6300</v>
      </c>
    </row>
    <row r="106" spans="1:11" ht="37.5" x14ac:dyDescent="0.25">
      <c r="A106" s="9">
        <v>5</v>
      </c>
      <c r="B106" s="121" t="s">
        <v>246</v>
      </c>
      <c r="C106" s="122" t="s">
        <v>230</v>
      </c>
      <c r="D106" s="123" t="s">
        <v>41</v>
      </c>
      <c r="E106" s="123" t="s">
        <v>15</v>
      </c>
      <c r="F106" s="123" t="s">
        <v>15</v>
      </c>
      <c r="G106" s="123" t="s">
        <v>15</v>
      </c>
      <c r="H106" s="122" t="s">
        <v>221</v>
      </c>
      <c r="I106" s="124">
        <v>8400</v>
      </c>
      <c r="J106" s="124">
        <v>1</v>
      </c>
      <c r="K106" s="124">
        <f t="shared" si="12"/>
        <v>8400</v>
      </c>
    </row>
    <row r="107" spans="1:11" ht="37.5" x14ac:dyDescent="0.25">
      <c r="A107" s="9">
        <v>6</v>
      </c>
      <c r="B107" s="121" t="s">
        <v>246</v>
      </c>
      <c r="C107" s="122" t="s">
        <v>230</v>
      </c>
      <c r="D107" s="123" t="s">
        <v>41</v>
      </c>
      <c r="E107" s="123" t="s">
        <v>15</v>
      </c>
      <c r="F107" s="123" t="s">
        <v>15</v>
      </c>
      <c r="G107" s="123" t="s">
        <v>15</v>
      </c>
      <c r="H107" s="122" t="s">
        <v>221</v>
      </c>
      <c r="I107" s="124">
        <v>5250</v>
      </c>
      <c r="J107" s="124">
        <v>1</v>
      </c>
      <c r="K107" s="124">
        <f t="shared" si="12"/>
        <v>5250</v>
      </c>
    </row>
    <row r="108" spans="1:11" ht="37.5" x14ac:dyDescent="0.25">
      <c r="A108" s="9">
        <v>7</v>
      </c>
      <c r="B108" s="121" t="s">
        <v>253</v>
      </c>
      <c r="C108" s="122" t="s">
        <v>254</v>
      </c>
      <c r="D108" s="123" t="s">
        <v>41</v>
      </c>
      <c r="E108" s="123" t="s">
        <v>15</v>
      </c>
      <c r="F108" s="123" t="s">
        <v>15</v>
      </c>
      <c r="G108" s="123" t="s">
        <v>15</v>
      </c>
      <c r="H108" s="122" t="s">
        <v>221</v>
      </c>
      <c r="I108" s="124">
        <v>5250</v>
      </c>
      <c r="J108" s="124">
        <v>1</v>
      </c>
      <c r="K108" s="124">
        <v>7500</v>
      </c>
    </row>
    <row r="109" spans="1:11" ht="37.5" x14ac:dyDescent="0.25">
      <c r="A109" s="9">
        <v>8</v>
      </c>
      <c r="B109" s="121" t="s">
        <v>315</v>
      </c>
      <c r="C109" s="122" t="s">
        <v>285</v>
      </c>
      <c r="D109" s="123" t="s">
        <v>15</v>
      </c>
      <c r="E109" s="123" t="s">
        <v>15</v>
      </c>
      <c r="F109" s="123" t="s">
        <v>15</v>
      </c>
      <c r="G109" s="123" t="s">
        <v>15</v>
      </c>
      <c r="H109" s="122" t="s">
        <v>15</v>
      </c>
      <c r="I109" s="124">
        <f>50*3.7</f>
        <v>185</v>
      </c>
      <c r="J109" s="124">
        <v>50</v>
      </c>
      <c r="K109" s="124">
        <f t="shared" ref="K109:K110" si="13">I109*J109</f>
        <v>9250</v>
      </c>
    </row>
    <row r="110" spans="1:11" ht="18.75" x14ac:dyDescent="0.25">
      <c r="A110" s="9">
        <v>9</v>
      </c>
      <c r="B110" s="121" t="s">
        <v>316</v>
      </c>
      <c r="C110" s="122" t="s">
        <v>280</v>
      </c>
      <c r="D110" s="123" t="s">
        <v>15</v>
      </c>
      <c r="E110" s="123" t="s">
        <v>15</v>
      </c>
      <c r="F110" s="123" t="s">
        <v>15</v>
      </c>
      <c r="G110" s="123" t="s">
        <v>15</v>
      </c>
      <c r="H110" s="122" t="s">
        <v>15</v>
      </c>
      <c r="I110" s="124">
        <f>20*3.7</f>
        <v>74</v>
      </c>
      <c r="J110" s="124">
        <v>50</v>
      </c>
      <c r="K110" s="124">
        <f t="shared" si="13"/>
        <v>3700</v>
      </c>
    </row>
    <row r="111" spans="1:11" ht="34.5" thickBot="1" x14ac:dyDescent="0.3">
      <c r="A111" s="91" t="s">
        <v>193</v>
      </c>
      <c r="B111" s="92"/>
      <c r="C111" s="92"/>
      <c r="D111" s="92"/>
      <c r="E111" s="92"/>
      <c r="F111" s="92"/>
      <c r="G111" s="92"/>
      <c r="H111" s="92"/>
      <c r="I111" s="92"/>
      <c r="J111" s="92"/>
      <c r="K111" s="92"/>
    </row>
    <row r="112" spans="1:11" ht="37.5" x14ac:dyDescent="0.25">
      <c r="A112" s="5" t="s">
        <v>0</v>
      </c>
      <c r="B112" s="6" t="s">
        <v>1</v>
      </c>
      <c r="C112" s="6" t="s">
        <v>2</v>
      </c>
      <c r="D112" s="6" t="s">
        <v>3</v>
      </c>
      <c r="E112" s="6" t="s">
        <v>4</v>
      </c>
      <c r="F112" s="7" t="s">
        <v>28</v>
      </c>
      <c r="G112" s="6" t="s">
        <v>5</v>
      </c>
      <c r="H112" s="6" t="s">
        <v>7</v>
      </c>
      <c r="I112" s="6" t="s">
        <v>6</v>
      </c>
      <c r="J112" s="6" t="s">
        <v>201</v>
      </c>
      <c r="K112" s="6" t="s">
        <v>16</v>
      </c>
    </row>
    <row r="113" spans="1:11" ht="37.5" x14ac:dyDescent="0.25">
      <c r="A113" s="53">
        <v>1</v>
      </c>
      <c r="B113" s="45" t="s">
        <v>89</v>
      </c>
      <c r="C113" s="54" t="s">
        <v>148</v>
      </c>
      <c r="D113" s="55" t="s">
        <v>71</v>
      </c>
      <c r="E113" s="56" t="s">
        <v>144</v>
      </c>
      <c r="F113" s="56" t="s">
        <v>145</v>
      </c>
      <c r="G113" s="54" t="s">
        <v>146</v>
      </c>
      <c r="H113" s="56" t="s">
        <v>147</v>
      </c>
      <c r="I113" s="57">
        <v>4200</v>
      </c>
      <c r="J113" s="57">
        <v>5</v>
      </c>
      <c r="K113" s="57">
        <f>J113*I113</f>
        <v>21000</v>
      </c>
    </row>
    <row r="114" spans="1:11" ht="37.5" x14ac:dyDescent="0.25">
      <c r="A114" s="9">
        <v>2</v>
      </c>
      <c r="B114" s="20" t="s">
        <v>65</v>
      </c>
      <c r="C114" s="10" t="s">
        <v>178</v>
      </c>
      <c r="D114" s="10" t="s">
        <v>71</v>
      </c>
      <c r="E114" s="10" t="s">
        <v>68</v>
      </c>
      <c r="F114" s="10" t="s">
        <v>67</v>
      </c>
      <c r="G114" s="10" t="s">
        <v>202</v>
      </c>
      <c r="H114" s="12" t="s">
        <v>105</v>
      </c>
      <c r="I114" s="13">
        <v>2100</v>
      </c>
      <c r="J114" s="13">
        <v>10</v>
      </c>
      <c r="K114" s="13">
        <f>J114*I114</f>
        <v>21000</v>
      </c>
    </row>
    <row r="115" spans="1:11" ht="18.75" x14ac:dyDescent="0.25">
      <c r="A115" s="53">
        <v>3</v>
      </c>
      <c r="B115" s="20" t="s">
        <v>238</v>
      </c>
      <c r="C115" s="10" t="s">
        <v>179</v>
      </c>
      <c r="D115" s="11">
        <v>43985</v>
      </c>
      <c r="E115" s="10" t="s">
        <v>10</v>
      </c>
      <c r="F115" s="10" t="s">
        <v>33</v>
      </c>
      <c r="G115" s="10" t="s">
        <v>34</v>
      </c>
      <c r="H115" s="12" t="s">
        <v>29</v>
      </c>
      <c r="I115" s="13">
        <v>299</v>
      </c>
      <c r="J115" s="13">
        <v>10</v>
      </c>
      <c r="K115" s="13">
        <f>I115*J115</f>
        <v>2990</v>
      </c>
    </row>
    <row r="116" spans="1:11" ht="37.5" x14ac:dyDescent="0.25">
      <c r="A116" s="9">
        <v>4</v>
      </c>
      <c r="B116" s="121" t="s">
        <v>246</v>
      </c>
      <c r="C116" s="122" t="s">
        <v>230</v>
      </c>
      <c r="D116" s="123" t="s">
        <v>41</v>
      </c>
      <c r="E116" s="123" t="s">
        <v>15</v>
      </c>
      <c r="F116" s="123" t="s">
        <v>15</v>
      </c>
      <c r="G116" s="123" t="s">
        <v>15</v>
      </c>
      <c r="H116" s="122" t="s">
        <v>221</v>
      </c>
      <c r="I116" s="124">
        <v>6300</v>
      </c>
      <c r="J116" s="124">
        <v>1</v>
      </c>
      <c r="K116" s="124">
        <f t="shared" ref="K116:K120" si="14">I116*J116</f>
        <v>6300</v>
      </c>
    </row>
    <row r="117" spans="1:11" ht="37.5" x14ac:dyDescent="0.25">
      <c r="A117" s="53">
        <v>5</v>
      </c>
      <c r="B117" s="121" t="s">
        <v>246</v>
      </c>
      <c r="C117" s="122" t="s">
        <v>230</v>
      </c>
      <c r="D117" s="123" t="s">
        <v>41</v>
      </c>
      <c r="E117" s="123" t="s">
        <v>15</v>
      </c>
      <c r="F117" s="123" t="s">
        <v>15</v>
      </c>
      <c r="G117" s="123" t="s">
        <v>15</v>
      </c>
      <c r="H117" s="122" t="s">
        <v>221</v>
      </c>
      <c r="I117" s="124">
        <v>8400</v>
      </c>
      <c r="J117" s="124">
        <v>1</v>
      </c>
      <c r="K117" s="124">
        <f t="shared" si="14"/>
        <v>8400</v>
      </c>
    </row>
    <row r="118" spans="1:11" ht="37.5" x14ac:dyDescent="0.25">
      <c r="A118" s="9">
        <v>6</v>
      </c>
      <c r="B118" s="121" t="s">
        <v>246</v>
      </c>
      <c r="C118" s="122" t="s">
        <v>230</v>
      </c>
      <c r="D118" s="123" t="s">
        <v>41</v>
      </c>
      <c r="E118" s="123" t="s">
        <v>15</v>
      </c>
      <c r="F118" s="123" t="s">
        <v>15</v>
      </c>
      <c r="G118" s="123" t="s">
        <v>15</v>
      </c>
      <c r="H118" s="122" t="s">
        <v>221</v>
      </c>
      <c r="I118" s="124">
        <v>5250</v>
      </c>
      <c r="J118" s="124">
        <v>1</v>
      </c>
      <c r="K118" s="124">
        <f t="shared" si="14"/>
        <v>5250</v>
      </c>
    </row>
    <row r="119" spans="1:11" ht="37.5" x14ac:dyDescent="0.25">
      <c r="A119" s="53">
        <v>7</v>
      </c>
      <c r="B119" s="121" t="s">
        <v>255</v>
      </c>
      <c r="C119" s="122" t="s">
        <v>256</v>
      </c>
      <c r="D119" s="123" t="s">
        <v>41</v>
      </c>
      <c r="E119" s="123" t="s">
        <v>15</v>
      </c>
      <c r="F119" s="123" t="s">
        <v>15</v>
      </c>
      <c r="G119" s="123" t="s">
        <v>15</v>
      </c>
      <c r="H119" s="122" t="s">
        <v>15</v>
      </c>
      <c r="I119" s="124">
        <v>175</v>
      </c>
      <c r="J119" s="124">
        <v>20</v>
      </c>
      <c r="K119" s="124">
        <f t="shared" si="14"/>
        <v>3500</v>
      </c>
    </row>
    <row r="120" spans="1:11" ht="18.75" x14ac:dyDescent="0.25">
      <c r="A120" s="9">
        <v>8</v>
      </c>
      <c r="B120" s="126" t="s">
        <v>260</v>
      </c>
      <c r="C120" s="127" t="s">
        <v>262</v>
      </c>
      <c r="D120" s="127" t="s">
        <v>262</v>
      </c>
      <c r="E120" s="128" t="s">
        <v>15</v>
      </c>
      <c r="F120" s="128" t="s">
        <v>15</v>
      </c>
      <c r="G120" s="128" t="s">
        <v>15</v>
      </c>
      <c r="H120" s="127" t="s">
        <v>15</v>
      </c>
      <c r="I120" s="129">
        <v>1575</v>
      </c>
      <c r="J120" s="129">
        <v>10</v>
      </c>
      <c r="K120" s="124">
        <f t="shared" si="14"/>
        <v>15750</v>
      </c>
    </row>
    <row r="121" spans="1:11" ht="34.5" thickBot="1" x14ac:dyDescent="0.3">
      <c r="A121" s="91" t="s">
        <v>194</v>
      </c>
      <c r="B121" s="92"/>
      <c r="C121" s="92"/>
      <c r="D121" s="92"/>
      <c r="E121" s="92"/>
      <c r="F121" s="92"/>
      <c r="G121" s="92"/>
      <c r="H121" s="92"/>
      <c r="I121" s="92"/>
      <c r="J121" s="92"/>
      <c r="K121" s="92"/>
    </row>
    <row r="122" spans="1:11" ht="37.5" x14ac:dyDescent="0.25">
      <c r="A122" s="5" t="s">
        <v>0</v>
      </c>
      <c r="B122" s="6" t="s">
        <v>1</v>
      </c>
      <c r="C122" s="6" t="s">
        <v>2</v>
      </c>
      <c r="D122" s="6" t="s">
        <v>3</v>
      </c>
      <c r="E122" s="6" t="s">
        <v>4</v>
      </c>
      <c r="F122" s="7" t="s">
        <v>28</v>
      </c>
      <c r="G122" s="6" t="s">
        <v>5</v>
      </c>
      <c r="H122" s="6" t="s">
        <v>7</v>
      </c>
      <c r="I122" s="6" t="s">
        <v>6</v>
      </c>
      <c r="J122" s="6" t="s">
        <v>201</v>
      </c>
      <c r="K122" s="6" t="s">
        <v>16</v>
      </c>
    </row>
    <row r="123" spans="1:11" ht="18.75" x14ac:dyDescent="0.25">
      <c r="A123" s="9">
        <v>1</v>
      </c>
      <c r="B123" s="20" t="s">
        <v>13</v>
      </c>
      <c r="C123" s="10" t="s">
        <v>216</v>
      </c>
      <c r="D123" s="10" t="s">
        <v>218</v>
      </c>
      <c r="E123" s="10" t="s">
        <v>10</v>
      </c>
      <c r="F123" s="10" t="s">
        <v>12</v>
      </c>
      <c r="G123" s="10" t="s">
        <v>202</v>
      </c>
      <c r="H123" s="12" t="s">
        <v>29</v>
      </c>
      <c r="I123" s="13">
        <v>4830</v>
      </c>
      <c r="J123" s="27">
        <v>5</v>
      </c>
      <c r="K123" s="13">
        <f>I123*J123</f>
        <v>24150</v>
      </c>
    </row>
    <row r="124" spans="1:11" ht="18.75" x14ac:dyDescent="0.25">
      <c r="A124" s="9">
        <v>2</v>
      </c>
      <c r="B124" s="20" t="s">
        <v>156</v>
      </c>
      <c r="C124" s="10" t="s">
        <v>217</v>
      </c>
      <c r="D124" s="11" t="s">
        <v>26</v>
      </c>
      <c r="E124" s="10" t="s">
        <v>10</v>
      </c>
      <c r="F124" s="10" t="s">
        <v>12</v>
      </c>
      <c r="G124" s="10" t="s">
        <v>202</v>
      </c>
      <c r="H124" s="12" t="s">
        <v>105</v>
      </c>
      <c r="I124" s="13">
        <v>1575</v>
      </c>
      <c r="J124" s="13">
        <v>10</v>
      </c>
      <c r="K124" s="13">
        <f>J124*1500</f>
        <v>15000</v>
      </c>
    </row>
    <row r="125" spans="1:11" ht="18.75" x14ac:dyDescent="0.25">
      <c r="A125" s="9">
        <v>3</v>
      </c>
      <c r="B125" s="20" t="s">
        <v>157</v>
      </c>
      <c r="C125" s="10" t="s">
        <v>217</v>
      </c>
      <c r="D125" s="11" t="s">
        <v>26</v>
      </c>
      <c r="E125" s="10" t="s">
        <v>10</v>
      </c>
      <c r="F125" s="10" t="s">
        <v>12</v>
      </c>
      <c r="G125" s="10" t="s">
        <v>202</v>
      </c>
      <c r="H125" s="12" t="s">
        <v>105</v>
      </c>
      <c r="I125" s="13">
        <v>1890</v>
      </c>
      <c r="J125" s="13">
        <v>10</v>
      </c>
      <c r="K125" s="13">
        <f>J125*1800</f>
        <v>18000</v>
      </c>
    </row>
    <row r="126" spans="1:11" ht="18.75" x14ac:dyDescent="0.25">
      <c r="A126" s="9">
        <v>4</v>
      </c>
      <c r="B126" s="20" t="s">
        <v>158</v>
      </c>
      <c r="C126" s="10" t="s">
        <v>217</v>
      </c>
      <c r="D126" s="11" t="s">
        <v>26</v>
      </c>
      <c r="E126" s="10" t="s">
        <v>10</v>
      </c>
      <c r="F126" s="10" t="s">
        <v>12</v>
      </c>
      <c r="G126" s="10" t="s">
        <v>202</v>
      </c>
      <c r="H126" s="12" t="s">
        <v>105</v>
      </c>
      <c r="I126" s="13">
        <v>2415</v>
      </c>
      <c r="J126" s="13">
        <v>5</v>
      </c>
      <c r="K126" s="13">
        <f>J126*2300</f>
        <v>11500</v>
      </c>
    </row>
    <row r="127" spans="1:11" ht="18.75" x14ac:dyDescent="0.25">
      <c r="A127" s="9">
        <v>5</v>
      </c>
      <c r="B127" s="20" t="s">
        <v>32</v>
      </c>
      <c r="C127" s="10" t="s">
        <v>182</v>
      </c>
      <c r="D127" s="11">
        <v>44006</v>
      </c>
      <c r="E127" s="10" t="s">
        <v>10</v>
      </c>
      <c r="F127" s="10" t="s">
        <v>33</v>
      </c>
      <c r="G127" s="10" t="s">
        <v>34</v>
      </c>
      <c r="H127" s="12" t="s">
        <v>29</v>
      </c>
      <c r="I127" s="57">
        <v>2500</v>
      </c>
      <c r="J127" s="13">
        <v>10</v>
      </c>
      <c r="K127" s="13">
        <f>I127*J127</f>
        <v>25000</v>
      </c>
    </row>
    <row r="128" spans="1:11" ht="18.75" x14ac:dyDescent="0.25">
      <c r="A128" s="9">
        <v>6</v>
      </c>
      <c r="B128" s="64" t="s">
        <v>241</v>
      </c>
      <c r="C128" s="58" t="s">
        <v>180</v>
      </c>
      <c r="D128" s="59">
        <v>44026</v>
      </c>
      <c r="E128" s="58" t="s">
        <v>10</v>
      </c>
      <c r="F128" s="58" t="s">
        <v>33</v>
      </c>
      <c r="G128" s="58" t="s">
        <v>34</v>
      </c>
      <c r="H128" s="60" t="s">
        <v>29</v>
      </c>
      <c r="I128" s="61">
        <v>335</v>
      </c>
      <c r="J128" s="61">
        <v>10</v>
      </c>
      <c r="K128" s="61">
        <f>I128*J128</f>
        <v>3350</v>
      </c>
    </row>
    <row r="129" spans="1:11" ht="18.75" x14ac:dyDescent="0.25">
      <c r="A129" s="9">
        <v>7</v>
      </c>
      <c r="B129" s="20" t="s">
        <v>107</v>
      </c>
      <c r="C129" s="10" t="s">
        <v>96</v>
      </c>
      <c r="D129" s="11" t="s">
        <v>41</v>
      </c>
      <c r="E129" s="10" t="s">
        <v>10</v>
      </c>
      <c r="F129" s="10" t="s">
        <v>43</v>
      </c>
      <c r="G129" s="10" t="s">
        <v>15</v>
      </c>
      <c r="H129" s="12" t="s">
        <v>38</v>
      </c>
      <c r="I129" s="13">
        <v>0</v>
      </c>
      <c r="J129" s="13">
        <v>10</v>
      </c>
      <c r="K129" s="13">
        <f>I129*J129</f>
        <v>0</v>
      </c>
    </row>
    <row r="130" spans="1:11" ht="37.5" x14ac:dyDescent="0.25">
      <c r="A130" s="9">
        <v>8</v>
      </c>
      <c r="B130" s="121" t="s">
        <v>246</v>
      </c>
      <c r="C130" s="122" t="s">
        <v>230</v>
      </c>
      <c r="D130" s="123" t="s">
        <v>41</v>
      </c>
      <c r="E130" s="123" t="s">
        <v>15</v>
      </c>
      <c r="F130" s="123" t="s">
        <v>15</v>
      </c>
      <c r="G130" s="123" t="s">
        <v>15</v>
      </c>
      <c r="H130" s="122" t="s">
        <v>221</v>
      </c>
      <c r="I130" s="124">
        <v>6300</v>
      </c>
      <c r="J130" s="124">
        <v>1</v>
      </c>
      <c r="K130" s="124">
        <f t="shared" ref="K130:K132" si="15">I130*J130</f>
        <v>6300</v>
      </c>
    </row>
    <row r="131" spans="1:11" ht="37.5" x14ac:dyDescent="0.25">
      <c r="A131" s="9">
        <v>9</v>
      </c>
      <c r="B131" s="121" t="s">
        <v>246</v>
      </c>
      <c r="C131" s="122" t="s">
        <v>230</v>
      </c>
      <c r="D131" s="123" t="s">
        <v>41</v>
      </c>
      <c r="E131" s="123" t="s">
        <v>15</v>
      </c>
      <c r="F131" s="123" t="s">
        <v>15</v>
      </c>
      <c r="G131" s="123" t="s">
        <v>15</v>
      </c>
      <c r="H131" s="122" t="s">
        <v>221</v>
      </c>
      <c r="I131" s="124">
        <v>8400</v>
      </c>
      <c r="J131" s="124">
        <v>1</v>
      </c>
      <c r="K131" s="124">
        <f t="shared" si="15"/>
        <v>8400</v>
      </c>
    </row>
    <row r="132" spans="1:11" ht="37.5" x14ac:dyDescent="0.25">
      <c r="A132" s="9">
        <v>10</v>
      </c>
      <c r="B132" s="121" t="s">
        <v>246</v>
      </c>
      <c r="C132" s="122" t="s">
        <v>230</v>
      </c>
      <c r="D132" s="123" t="s">
        <v>41</v>
      </c>
      <c r="E132" s="123" t="s">
        <v>15</v>
      </c>
      <c r="F132" s="123" t="s">
        <v>15</v>
      </c>
      <c r="G132" s="123" t="s">
        <v>15</v>
      </c>
      <c r="H132" s="122" t="s">
        <v>221</v>
      </c>
      <c r="I132" s="124">
        <v>5250</v>
      </c>
      <c r="J132" s="124">
        <v>1</v>
      </c>
      <c r="K132" s="124">
        <f t="shared" si="15"/>
        <v>5250</v>
      </c>
    </row>
    <row r="133" spans="1:11" ht="37.5" x14ac:dyDescent="0.25">
      <c r="A133" s="9">
        <v>11</v>
      </c>
      <c r="B133" s="121" t="s">
        <v>253</v>
      </c>
      <c r="C133" s="122" t="s">
        <v>254</v>
      </c>
      <c r="D133" s="123" t="s">
        <v>41</v>
      </c>
      <c r="E133" s="123" t="s">
        <v>15</v>
      </c>
      <c r="F133" s="123" t="s">
        <v>15</v>
      </c>
      <c r="G133" s="123" t="s">
        <v>15</v>
      </c>
      <c r="H133" s="122" t="s">
        <v>221</v>
      </c>
      <c r="I133" s="124">
        <v>5250</v>
      </c>
      <c r="J133" s="124">
        <v>1</v>
      </c>
      <c r="K133" s="124">
        <v>7500</v>
      </c>
    </row>
    <row r="134" spans="1:11" ht="34.5" thickBot="1" x14ac:dyDescent="0.3">
      <c r="A134" s="91" t="s">
        <v>220</v>
      </c>
      <c r="B134" s="92"/>
      <c r="C134" s="92"/>
      <c r="D134" s="92"/>
      <c r="E134" s="92"/>
      <c r="F134" s="92"/>
      <c r="G134" s="92"/>
      <c r="H134" s="92"/>
      <c r="I134" s="92"/>
      <c r="J134" s="92"/>
      <c r="K134" s="92"/>
    </row>
    <row r="135" spans="1:11" ht="37.5" x14ac:dyDescent="0.25">
      <c r="A135" s="5" t="s">
        <v>0</v>
      </c>
      <c r="B135" s="6" t="s">
        <v>1</v>
      </c>
      <c r="C135" s="6" t="s">
        <v>2</v>
      </c>
      <c r="D135" s="6" t="s">
        <v>3</v>
      </c>
      <c r="E135" s="6" t="s">
        <v>4</v>
      </c>
      <c r="F135" s="7" t="s">
        <v>28</v>
      </c>
      <c r="G135" s="6" t="s">
        <v>5</v>
      </c>
      <c r="H135" s="6" t="s">
        <v>7</v>
      </c>
      <c r="I135" s="6" t="s">
        <v>6</v>
      </c>
      <c r="J135" s="6" t="s">
        <v>201</v>
      </c>
      <c r="K135" s="6" t="s">
        <v>16</v>
      </c>
    </row>
    <row r="136" spans="1:11" ht="18.75" x14ac:dyDescent="0.25">
      <c r="A136" s="9">
        <v>1</v>
      </c>
      <c r="B136" s="64" t="s">
        <v>272</v>
      </c>
      <c r="C136" s="58" t="s">
        <v>181</v>
      </c>
      <c r="D136" s="59" t="s">
        <v>239</v>
      </c>
      <c r="E136" s="58" t="s">
        <v>10</v>
      </c>
      <c r="F136" s="58" t="s">
        <v>33</v>
      </c>
      <c r="G136" s="58" t="s">
        <v>34</v>
      </c>
      <c r="H136" s="60" t="s">
        <v>29</v>
      </c>
      <c r="I136" s="61">
        <v>555</v>
      </c>
      <c r="J136" s="61">
        <v>10</v>
      </c>
      <c r="K136" s="61">
        <f>I136*J136</f>
        <v>5550</v>
      </c>
    </row>
    <row r="137" spans="1:11" ht="37.5" x14ac:dyDescent="0.25">
      <c r="A137" s="120">
        <v>2</v>
      </c>
      <c r="B137" s="121" t="s">
        <v>246</v>
      </c>
      <c r="C137" s="122" t="s">
        <v>230</v>
      </c>
      <c r="D137" s="123" t="s">
        <v>41</v>
      </c>
      <c r="E137" s="123" t="s">
        <v>15</v>
      </c>
      <c r="F137" s="123" t="s">
        <v>15</v>
      </c>
      <c r="G137" s="123" t="s">
        <v>15</v>
      </c>
      <c r="H137" s="122" t="s">
        <v>221</v>
      </c>
      <c r="I137" s="124">
        <v>6300</v>
      </c>
      <c r="J137" s="124">
        <v>1</v>
      </c>
      <c r="K137" s="124">
        <f t="shared" ref="K137:K139" si="16">I137*J137</f>
        <v>6300</v>
      </c>
    </row>
    <row r="138" spans="1:11" ht="37.5" x14ac:dyDescent="0.25">
      <c r="A138" s="9">
        <v>3</v>
      </c>
      <c r="B138" s="121" t="s">
        <v>246</v>
      </c>
      <c r="C138" s="122" t="s">
        <v>230</v>
      </c>
      <c r="D138" s="123" t="s">
        <v>41</v>
      </c>
      <c r="E138" s="123" t="s">
        <v>15</v>
      </c>
      <c r="F138" s="123" t="s">
        <v>15</v>
      </c>
      <c r="G138" s="123" t="s">
        <v>15</v>
      </c>
      <c r="H138" s="122" t="s">
        <v>221</v>
      </c>
      <c r="I138" s="124">
        <v>8400</v>
      </c>
      <c r="J138" s="124">
        <v>1</v>
      </c>
      <c r="K138" s="124">
        <f t="shared" si="16"/>
        <v>8400</v>
      </c>
    </row>
    <row r="139" spans="1:11" ht="37.5" x14ac:dyDescent="0.25">
      <c r="A139" s="120">
        <v>4</v>
      </c>
      <c r="B139" s="121" t="s">
        <v>246</v>
      </c>
      <c r="C139" s="122" t="s">
        <v>230</v>
      </c>
      <c r="D139" s="123" t="s">
        <v>41</v>
      </c>
      <c r="E139" s="123" t="s">
        <v>15</v>
      </c>
      <c r="F139" s="123" t="s">
        <v>15</v>
      </c>
      <c r="G139" s="123" t="s">
        <v>15</v>
      </c>
      <c r="H139" s="122" t="s">
        <v>221</v>
      </c>
      <c r="I139" s="124">
        <v>5250</v>
      </c>
      <c r="J139" s="124">
        <v>1</v>
      </c>
      <c r="K139" s="124">
        <f t="shared" si="16"/>
        <v>5250</v>
      </c>
    </row>
    <row r="140" spans="1:11" ht="34.5" thickBot="1" x14ac:dyDescent="0.3">
      <c r="A140" s="130" t="s">
        <v>249</v>
      </c>
      <c r="B140" s="131"/>
      <c r="C140" s="131"/>
      <c r="D140" s="131"/>
      <c r="E140" s="131"/>
      <c r="F140" s="131"/>
      <c r="G140" s="131"/>
      <c r="H140" s="131"/>
      <c r="I140" s="131"/>
      <c r="J140" s="131"/>
      <c r="K140" s="131"/>
    </row>
    <row r="141" spans="1:11" ht="37.5" x14ac:dyDescent="0.25">
      <c r="A141" s="117" t="s">
        <v>0</v>
      </c>
      <c r="B141" s="118" t="s">
        <v>1</v>
      </c>
      <c r="C141" s="118" t="s">
        <v>2</v>
      </c>
      <c r="D141" s="118" t="s">
        <v>3</v>
      </c>
      <c r="E141" s="118" t="s">
        <v>4</v>
      </c>
      <c r="F141" s="119" t="s">
        <v>28</v>
      </c>
      <c r="G141" s="118" t="s">
        <v>5</v>
      </c>
      <c r="H141" s="118" t="s">
        <v>7</v>
      </c>
      <c r="I141" s="118" t="s">
        <v>6</v>
      </c>
      <c r="J141" s="118" t="s">
        <v>201</v>
      </c>
      <c r="K141" s="118" t="s">
        <v>16</v>
      </c>
    </row>
    <row r="142" spans="1:11" ht="37.5" x14ac:dyDescent="0.25">
      <c r="A142" s="120">
        <v>1</v>
      </c>
      <c r="B142" s="121" t="s">
        <v>246</v>
      </c>
      <c r="C142" s="122" t="s">
        <v>230</v>
      </c>
      <c r="D142" s="123" t="s">
        <v>41</v>
      </c>
      <c r="E142" s="123" t="s">
        <v>15</v>
      </c>
      <c r="F142" s="123" t="s">
        <v>15</v>
      </c>
      <c r="G142" s="123" t="s">
        <v>15</v>
      </c>
      <c r="H142" s="122" t="s">
        <v>221</v>
      </c>
      <c r="I142" s="124">
        <v>6300</v>
      </c>
      <c r="J142" s="124">
        <v>1</v>
      </c>
      <c r="K142" s="124">
        <f t="shared" ref="K142:K144" si="17">I142*J142</f>
        <v>6300</v>
      </c>
    </row>
    <row r="143" spans="1:11" ht="37.5" x14ac:dyDescent="0.25">
      <c r="A143" s="120">
        <v>2</v>
      </c>
      <c r="B143" s="121" t="s">
        <v>246</v>
      </c>
      <c r="C143" s="122" t="s">
        <v>230</v>
      </c>
      <c r="D143" s="123" t="s">
        <v>41</v>
      </c>
      <c r="E143" s="123" t="s">
        <v>15</v>
      </c>
      <c r="F143" s="123" t="s">
        <v>15</v>
      </c>
      <c r="G143" s="123" t="s">
        <v>15</v>
      </c>
      <c r="H143" s="122" t="s">
        <v>221</v>
      </c>
      <c r="I143" s="124">
        <v>8400</v>
      </c>
      <c r="J143" s="124">
        <v>1</v>
      </c>
      <c r="K143" s="124">
        <f t="shared" si="17"/>
        <v>8400</v>
      </c>
    </row>
    <row r="144" spans="1:11" ht="37.5" x14ac:dyDescent="0.25">
      <c r="A144" s="120">
        <v>3</v>
      </c>
      <c r="B144" s="121" t="s">
        <v>246</v>
      </c>
      <c r="C144" s="122" t="s">
        <v>230</v>
      </c>
      <c r="D144" s="123" t="s">
        <v>41</v>
      </c>
      <c r="E144" s="123" t="s">
        <v>15</v>
      </c>
      <c r="F144" s="123" t="s">
        <v>15</v>
      </c>
      <c r="G144" s="123" t="s">
        <v>15</v>
      </c>
      <c r="H144" s="122" t="s">
        <v>221</v>
      </c>
      <c r="I144" s="124">
        <v>5250</v>
      </c>
      <c r="J144" s="124">
        <v>1</v>
      </c>
      <c r="K144" s="124">
        <f t="shared" si="17"/>
        <v>5250</v>
      </c>
    </row>
    <row r="145" spans="1:11" ht="37.5" x14ac:dyDescent="0.25">
      <c r="A145" s="120">
        <v>4</v>
      </c>
      <c r="B145" s="121" t="s">
        <v>253</v>
      </c>
      <c r="C145" s="122" t="s">
        <v>254</v>
      </c>
      <c r="D145" s="123" t="s">
        <v>41</v>
      </c>
      <c r="E145" s="123" t="s">
        <v>15</v>
      </c>
      <c r="F145" s="123" t="s">
        <v>15</v>
      </c>
      <c r="G145" s="123" t="s">
        <v>15</v>
      </c>
      <c r="H145" s="122" t="s">
        <v>221</v>
      </c>
      <c r="I145" s="124">
        <v>5250</v>
      </c>
      <c r="J145" s="124">
        <v>1</v>
      </c>
      <c r="K145" s="124">
        <v>7500</v>
      </c>
    </row>
    <row r="146" spans="1:11" ht="37.5" x14ac:dyDescent="0.25">
      <c r="A146" s="120">
        <v>5</v>
      </c>
      <c r="B146" s="121" t="s">
        <v>255</v>
      </c>
      <c r="C146" s="122" t="s">
        <v>256</v>
      </c>
      <c r="D146" s="123" t="s">
        <v>41</v>
      </c>
      <c r="E146" s="123" t="s">
        <v>15</v>
      </c>
      <c r="F146" s="123" t="s">
        <v>15</v>
      </c>
      <c r="G146" s="123" t="s">
        <v>15</v>
      </c>
      <c r="H146" s="122" t="s">
        <v>15</v>
      </c>
      <c r="I146" s="124">
        <v>175</v>
      </c>
      <c r="J146" s="124">
        <v>20</v>
      </c>
      <c r="K146" s="124">
        <f t="shared" ref="K146" si="18">I146*J146</f>
        <v>3500</v>
      </c>
    </row>
    <row r="148" spans="1:11" x14ac:dyDescent="0.25">
      <c r="I148" s="136" t="s">
        <v>324</v>
      </c>
      <c r="J148" s="136"/>
    </row>
    <row r="149" spans="1:11" ht="26.25" x14ac:dyDescent="0.4">
      <c r="I149" s="136"/>
      <c r="J149" s="136"/>
      <c r="K149" s="135">
        <f>SUM(K7:K19,K22:K30,K33:K44,K47:K57,K60:K70,K73:K80,K81:K85,K88:K99,K102:K110,K113:K120,K123:K133,K136:K139,K142:K146)</f>
        <v>1798505</v>
      </c>
    </row>
  </sheetData>
  <mergeCells count="15">
    <mergeCell ref="I148:J149"/>
    <mergeCell ref="A134:K134"/>
    <mergeCell ref="A45:K45"/>
    <mergeCell ref="A31:K31"/>
    <mergeCell ref="A20:K20"/>
    <mergeCell ref="A140:K140"/>
    <mergeCell ref="A58:K58"/>
    <mergeCell ref="A71:K71"/>
    <mergeCell ref="A86:K86"/>
    <mergeCell ref="A100:K100"/>
    <mergeCell ref="A111:K111"/>
    <mergeCell ref="A121:K121"/>
    <mergeCell ref="A1:K1"/>
    <mergeCell ref="A3:K3"/>
    <mergeCell ref="A5:K5"/>
  </mergeCells>
  <pageMargins left="0.5" right="0.45" top="0.5" bottom="0.5" header="0.3" footer="0.3"/>
  <pageSetup paperSize="9" scale="55" fitToHeight="0" orientation="landscape" verticalDpi="300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10"/>
  <sheetViews>
    <sheetView workbookViewId="0">
      <selection activeCell="B13" sqref="B13"/>
    </sheetView>
  </sheetViews>
  <sheetFormatPr defaultRowHeight="15" x14ac:dyDescent="0.25"/>
  <cols>
    <col min="2" max="2" width="25.7109375" bestFit="1" customWidth="1"/>
    <col min="3" max="3" width="17.42578125" customWidth="1"/>
  </cols>
  <sheetData>
    <row r="2" spans="2:3" x14ac:dyDescent="0.25">
      <c r="B2" t="s">
        <v>270</v>
      </c>
      <c r="C2" t="s">
        <v>266</v>
      </c>
    </row>
    <row r="3" spans="2:3" x14ac:dyDescent="0.25">
      <c r="B3" t="s">
        <v>267</v>
      </c>
      <c r="C3" s="22">
        <f>'CCL Regular courses'!K75</f>
        <v>784990</v>
      </c>
    </row>
    <row r="4" spans="2:3" x14ac:dyDescent="0.25">
      <c r="B4" t="s">
        <v>250</v>
      </c>
      <c r="C4" s="22">
        <f>'Government Programs'!K65</f>
        <v>234150</v>
      </c>
    </row>
    <row r="5" spans="2:3" x14ac:dyDescent="0.25">
      <c r="B5" t="s">
        <v>268</v>
      </c>
      <c r="C5" s="22">
        <f>'EDP-Corporate Programs'!K22</f>
        <v>37500</v>
      </c>
    </row>
    <row r="6" spans="2:3" x14ac:dyDescent="0.25">
      <c r="B6" t="s">
        <v>269</v>
      </c>
      <c r="C6" s="22">
        <f>'Public Customized Programs'!K22</f>
        <v>61250</v>
      </c>
    </row>
    <row r="7" spans="2:3" x14ac:dyDescent="0.25">
      <c r="B7" t="s">
        <v>275</v>
      </c>
      <c r="C7" s="22">
        <f>'BBA Mapped Courses'!K40</f>
        <v>641765</v>
      </c>
    </row>
    <row r="8" spans="2:3" x14ac:dyDescent="0.25">
      <c r="B8" t="s">
        <v>276</v>
      </c>
      <c r="C8" s="22">
        <f>'BSIT Mapped Courses'!K27</f>
        <v>33600</v>
      </c>
    </row>
    <row r="10" spans="2:3" x14ac:dyDescent="0.25">
      <c r="B10" t="s">
        <v>324</v>
      </c>
      <c r="C10" s="22">
        <f>SUM(C3:C8)</f>
        <v>1793255</v>
      </c>
    </row>
  </sheetData>
  <pageMargins left="0.7" right="0.7" top="0.75" bottom="0.75" header="0.3" footer="0.3"/>
  <tableParts count="1">
    <tablePart r:id="rId1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D49"/>
  <sheetViews>
    <sheetView topLeftCell="A32" zoomScale="85" zoomScaleNormal="85" workbookViewId="0">
      <selection activeCell="D36" sqref="D36"/>
    </sheetView>
  </sheetViews>
  <sheetFormatPr defaultRowHeight="15" x14ac:dyDescent="0.25"/>
  <cols>
    <col min="1" max="1" width="8.5703125" style="1" customWidth="1"/>
    <col min="2" max="2" width="48.85546875" style="1" customWidth="1"/>
    <col min="3" max="3" width="24.5703125" style="1" customWidth="1"/>
    <col min="4" max="4" width="39.85546875" style="1" customWidth="1"/>
    <col min="5" max="16384" width="9.140625" style="1"/>
  </cols>
  <sheetData>
    <row r="1" spans="1:4" ht="108.75" customHeight="1" x14ac:dyDescent="0.25">
      <c r="A1" s="87" t="s">
        <v>110</v>
      </c>
      <c r="B1" s="88"/>
      <c r="C1" s="88"/>
      <c r="D1" s="88"/>
    </row>
    <row r="2" spans="1:4" x14ac:dyDescent="0.25">
      <c r="A2" s="2"/>
      <c r="B2" s="2"/>
      <c r="C2" s="2"/>
      <c r="D2" s="2"/>
    </row>
    <row r="3" spans="1:4" ht="60" customHeight="1" x14ac:dyDescent="0.25">
      <c r="A3" s="93" t="s">
        <v>109</v>
      </c>
      <c r="B3" s="94"/>
      <c r="C3" s="94"/>
      <c r="D3" s="94"/>
    </row>
    <row r="4" spans="1:4" x14ac:dyDescent="0.25">
      <c r="A4" s="2"/>
      <c r="B4" s="2"/>
      <c r="C4" s="2"/>
      <c r="D4" s="2"/>
    </row>
    <row r="5" spans="1:4" ht="15.75" hidden="1" customHeight="1" x14ac:dyDescent="0.35">
      <c r="A5" s="96"/>
      <c r="B5" s="96"/>
      <c r="C5" s="96"/>
      <c r="D5" s="96"/>
    </row>
    <row r="6" spans="1:4" ht="34.5" hidden="1" thickBot="1" x14ac:dyDescent="0.3">
      <c r="A6" s="89" t="s">
        <v>54</v>
      </c>
      <c r="B6" s="108"/>
      <c r="C6" s="108"/>
      <c r="D6" s="108"/>
    </row>
    <row r="7" spans="1:4" ht="18.75" hidden="1" x14ac:dyDescent="0.25">
      <c r="A7" s="5" t="s">
        <v>0</v>
      </c>
      <c r="B7" s="6" t="s">
        <v>1</v>
      </c>
      <c r="C7" s="6" t="s">
        <v>2</v>
      </c>
      <c r="D7" s="6" t="s">
        <v>3</v>
      </c>
    </row>
    <row r="8" spans="1:4" s="18" customFormat="1" ht="18.75" hidden="1" x14ac:dyDescent="0.25">
      <c r="A8" s="9">
        <v>1</v>
      </c>
      <c r="B8" s="20" t="s">
        <v>112</v>
      </c>
      <c r="C8" s="10" t="s">
        <v>84</v>
      </c>
      <c r="D8" s="11" t="s">
        <v>53</v>
      </c>
    </row>
    <row r="9" spans="1:4" s="18" customFormat="1" ht="56.25" hidden="1" x14ac:dyDescent="0.25">
      <c r="A9" s="9">
        <v>2</v>
      </c>
      <c r="B9" s="20" t="s">
        <v>11</v>
      </c>
      <c r="C9" s="10" t="s">
        <v>129</v>
      </c>
      <c r="D9" s="10" t="s">
        <v>9</v>
      </c>
    </row>
    <row r="10" spans="1:4" s="18" customFormat="1" ht="18.75" hidden="1" x14ac:dyDescent="0.25">
      <c r="A10" s="9">
        <v>3</v>
      </c>
      <c r="B10" s="20" t="s">
        <v>14</v>
      </c>
      <c r="C10" s="10" t="s">
        <v>128</v>
      </c>
      <c r="D10" s="11" t="s">
        <v>25</v>
      </c>
    </row>
    <row r="11" spans="1:4" s="18" customFormat="1" ht="18.75" hidden="1" x14ac:dyDescent="0.25">
      <c r="A11" s="9">
        <v>4</v>
      </c>
      <c r="B11" s="20" t="s">
        <v>24</v>
      </c>
      <c r="C11" s="10" t="s">
        <v>128</v>
      </c>
      <c r="D11" s="11" t="s">
        <v>25</v>
      </c>
    </row>
    <row r="12" spans="1:4" s="18" customFormat="1" ht="18.75" hidden="1" x14ac:dyDescent="0.25">
      <c r="A12" s="9">
        <v>5</v>
      </c>
      <c r="B12" s="20" t="s">
        <v>106</v>
      </c>
      <c r="C12" s="10" t="s">
        <v>128</v>
      </c>
      <c r="D12" s="11" t="s">
        <v>25</v>
      </c>
    </row>
    <row r="13" spans="1:4" s="18" customFormat="1" ht="18.75" hidden="1" x14ac:dyDescent="0.25">
      <c r="A13" s="9">
        <v>8</v>
      </c>
      <c r="B13" s="20" t="s">
        <v>75</v>
      </c>
      <c r="C13" s="10" t="s">
        <v>77</v>
      </c>
      <c r="D13" s="11" t="s">
        <v>53</v>
      </c>
    </row>
    <row r="14" spans="1:4" s="18" customFormat="1" ht="18.75" hidden="1" x14ac:dyDescent="0.25">
      <c r="A14" s="9">
        <v>9</v>
      </c>
      <c r="B14" s="20" t="s">
        <v>76</v>
      </c>
      <c r="C14" s="12" t="s">
        <v>78</v>
      </c>
      <c r="D14" s="11" t="s">
        <v>53</v>
      </c>
    </row>
    <row r="15" spans="1:4" s="18" customFormat="1" ht="18.75" hidden="1" x14ac:dyDescent="0.25">
      <c r="A15" s="9">
        <v>7</v>
      </c>
      <c r="B15" s="20" t="s">
        <v>107</v>
      </c>
      <c r="C15" s="10" t="s">
        <v>96</v>
      </c>
      <c r="D15" s="11" t="s">
        <v>41</v>
      </c>
    </row>
    <row r="16" spans="1:4" ht="13.5" hidden="1" customHeight="1" x14ac:dyDescent="0.35">
      <c r="A16" s="95"/>
      <c r="B16" s="95"/>
      <c r="C16" s="95"/>
      <c r="D16" s="95"/>
    </row>
    <row r="17" spans="1:4" ht="34.5" hidden="1" thickBot="1" x14ac:dyDescent="0.3">
      <c r="A17" s="89" t="s">
        <v>55</v>
      </c>
      <c r="B17" s="90"/>
      <c r="C17" s="90"/>
      <c r="D17" s="90"/>
    </row>
    <row r="18" spans="1:4" ht="18.75" hidden="1" x14ac:dyDescent="0.25">
      <c r="A18" s="5" t="s">
        <v>0</v>
      </c>
      <c r="B18" s="6" t="s">
        <v>1</v>
      </c>
      <c r="C18" s="6" t="s">
        <v>2</v>
      </c>
      <c r="D18" s="6" t="s">
        <v>3</v>
      </c>
    </row>
    <row r="19" spans="1:4" s="18" customFormat="1" ht="18.75" hidden="1" x14ac:dyDescent="0.25">
      <c r="A19" s="9">
        <v>1</v>
      </c>
      <c r="B19" s="20" t="s">
        <v>13</v>
      </c>
      <c r="C19" s="10" t="s">
        <v>66</v>
      </c>
      <c r="D19" s="11" t="s">
        <v>60</v>
      </c>
    </row>
    <row r="20" spans="1:4" s="18" customFormat="1" ht="37.5" hidden="1" x14ac:dyDescent="0.25">
      <c r="A20" s="9">
        <v>2</v>
      </c>
      <c r="B20" s="20" t="s">
        <v>89</v>
      </c>
      <c r="C20" s="11" t="s">
        <v>131</v>
      </c>
      <c r="D20" s="11" t="s">
        <v>15</v>
      </c>
    </row>
    <row r="21" spans="1:4" s="18" customFormat="1" ht="18.75" hidden="1" x14ac:dyDescent="0.25">
      <c r="A21" s="9">
        <v>3</v>
      </c>
      <c r="B21" s="20" t="s">
        <v>32</v>
      </c>
      <c r="C21" s="10" t="s">
        <v>72</v>
      </c>
      <c r="D21" s="11" t="s">
        <v>15</v>
      </c>
    </row>
    <row r="22" spans="1:4" s="18" customFormat="1" ht="37.5" hidden="1" x14ac:dyDescent="0.25">
      <c r="A22" s="9">
        <v>3</v>
      </c>
      <c r="B22" s="20" t="s">
        <v>65</v>
      </c>
      <c r="C22" s="10" t="s">
        <v>132</v>
      </c>
      <c r="D22" s="11" t="s">
        <v>15</v>
      </c>
    </row>
    <row r="23" spans="1:4" s="18" customFormat="1" ht="75" hidden="1" x14ac:dyDescent="0.25">
      <c r="A23" s="9">
        <v>5</v>
      </c>
      <c r="B23" s="20" t="s">
        <v>98</v>
      </c>
      <c r="C23" s="12" t="s">
        <v>99</v>
      </c>
      <c r="D23" s="11" t="s">
        <v>41</v>
      </c>
    </row>
    <row r="24" spans="1:4" ht="13.5" hidden="1" customHeight="1" x14ac:dyDescent="0.35">
      <c r="A24" s="95"/>
      <c r="B24" s="95"/>
      <c r="C24" s="95"/>
      <c r="D24" s="95"/>
    </row>
    <row r="25" spans="1:4" ht="34.5" hidden="1" thickBot="1" x14ac:dyDescent="0.3">
      <c r="A25" s="89" t="s">
        <v>56</v>
      </c>
      <c r="B25" s="90"/>
      <c r="C25" s="90"/>
      <c r="D25" s="90"/>
    </row>
    <row r="26" spans="1:4" ht="18.75" hidden="1" x14ac:dyDescent="0.25">
      <c r="A26" s="5" t="s">
        <v>0</v>
      </c>
      <c r="B26" s="6" t="s">
        <v>1</v>
      </c>
      <c r="C26" s="6" t="s">
        <v>2</v>
      </c>
      <c r="D26" s="6" t="s">
        <v>3</v>
      </c>
    </row>
    <row r="27" spans="1:4" s="18" customFormat="1" ht="18.75" hidden="1" x14ac:dyDescent="0.25">
      <c r="A27" s="9">
        <v>1</v>
      </c>
      <c r="B27" s="20" t="s">
        <v>75</v>
      </c>
      <c r="C27" s="12" t="s">
        <v>79</v>
      </c>
      <c r="D27" s="11" t="s">
        <v>53</v>
      </c>
    </row>
    <row r="28" spans="1:4" s="18" customFormat="1" ht="56.25" hidden="1" x14ac:dyDescent="0.25">
      <c r="A28" s="9">
        <v>2</v>
      </c>
      <c r="B28" s="20" t="s">
        <v>8</v>
      </c>
      <c r="C28" s="10" t="s">
        <v>130</v>
      </c>
      <c r="D28" s="10" t="s">
        <v>9</v>
      </c>
    </row>
    <row r="29" spans="1:4" s="18" customFormat="1" ht="18.75" hidden="1" x14ac:dyDescent="0.25">
      <c r="A29" s="9">
        <v>3</v>
      </c>
      <c r="B29" s="20" t="s">
        <v>82</v>
      </c>
      <c r="C29" s="10" t="s">
        <v>73</v>
      </c>
      <c r="D29" s="11">
        <v>44161</v>
      </c>
    </row>
    <row r="30" spans="1:4" s="18" customFormat="1" ht="37.5" hidden="1" x14ac:dyDescent="0.25">
      <c r="A30" s="9">
        <v>4</v>
      </c>
      <c r="B30" s="20" t="s">
        <v>57</v>
      </c>
      <c r="C30" s="10" t="s">
        <v>83</v>
      </c>
      <c r="D30" s="28">
        <v>44161</v>
      </c>
    </row>
    <row r="31" spans="1:4" s="18" customFormat="1" ht="75" hidden="1" x14ac:dyDescent="0.25">
      <c r="A31" s="9">
        <v>5</v>
      </c>
      <c r="B31" s="20" t="s">
        <v>100</v>
      </c>
      <c r="C31" s="12" t="s">
        <v>99</v>
      </c>
      <c r="D31" s="11" t="s">
        <v>41</v>
      </c>
    </row>
    <row r="32" spans="1:4" ht="15.75" x14ac:dyDescent="0.25">
      <c r="A32" s="109" t="s">
        <v>62</v>
      </c>
      <c r="B32" s="109"/>
      <c r="C32" s="109"/>
      <c r="D32" s="109"/>
    </row>
    <row r="33" spans="1:4" ht="15.75" x14ac:dyDescent="0.25">
      <c r="A33" s="44" t="s">
        <v>0</v>
      </c>
      <c r="B33" s="44" t="s">
        <v>1</v>
      </c>
      <c r="C33" s="44" t="s">
        <v>2</v>
      </c>
      <c r="D33" s="44" t="s">
        <v>3</v>
      </c>
    </row>
    <row r="34" spans="1:4" s="18" customFormat="1" ht="31.5" x14ac:dyDescent="0.25">
      <c r="A34" s="40">
        <v>1</v>
      </c>
      <c r="B34" s="41" t="s">
        <v>11</v>
      </c>
      <c r="C34" s="42" t="s">
        <v>134</v>
      </c>
      <c r="D34" s="42" t="s">
        <v>9</v>
      </c>
    </row>
    <row r="35" spans="1:4" s="18" customFormat="1" ht="15.75" x14ac:dyDescent="0.25">
      <c r="A35" s="40">
        <v>2</v>
      </c>
      <c r="B35" s="41" t="s">
        <v>138</v>
      </c>
      <c r="C35" s="42" t="s">
        <v>58</v>
      </c>
      <c r="D35" s="43" t="s">
        <v>27</v>
      </c>
    </row>
    <row r="36" spans="1:4" s="18" customFormat="1" ht="15.75" x14ac:dyDescent="0.25">
      <c r="A36" s="40">
        <v>3</v>
      </c>
      <c r="B36" s="41" t="s">
        <v>133</v>
      </c>
      <c r="C36" s="42" t="s">
        <v>135</v>
      </c>
      <c r="D36" s="43">
        <v>44251</v>
      </c>
    </row>
    <row r="37" spans="1:4" s="18" customFormat="1" ht="15.75" x14ac:dyDescent="0.25">
      <c r="A37" s="40">
        <v>4</v>
      </c>
      <c r="B37" s="41" t="s">
        <v>75</v>
      </c>
      <c r="C37" s="42" t="s">
        <v>80</v>
      </c>
      <c r="D37" s="43" t="s">
        <v>53</v>
      </c>
    </row>
    <row r="38" spans="1:4" s="18" customFormat="1" ht="15.75" x14ac:dyDescent="0.25">
      <c r="A38" s="40">
        <v>5</v>
      </c>
      <c r="B38" s="41" t="s">
        <v>76</v>
      </c>
      <c r="C38" s="42" t="s">
        <v>81</v>
      </c>
      <c r="D38" s="43" t="s">
        <v>53</v>
      </c>
    </row>
    <row r="39" spans="1:4" ht="15.75" x14ac:dyDescent="0.25">
      <c r="A39" s="109" t="s">
        <v>64</v>
      </c>
      <c r="B39" s="109"/>
      <c r="C39" s="109"/>
      <c r="D39" s="109"/>
    </row>
    <row r="40" spans="1:4" ht="15.75" x14ac:dyDescent="0.25">
      <c r="A40" s="44" t="s">
        <v>0</v>
      </c>
      <c r="B40" s="44" t="s">
        <v>1</v>
      </c>
      <c r="C40" s="44" t="s">
        <v>2</v>
      </c>
      <c r="D40" s="44" t="s">
        <v>3</v>
      </c>
    </row>
    <row r="41" spans="1:4" s="18" customFormat="1" ht="31.5" x14ac:dyDescent="0.25">
      <c r="A41" s="40">
        <v>1</v>
      </c>
      <c r="B41" s="41" t="s">
        <v>65</v>
      </c>
      <c r="C41" s="42" t="s">
        <v>69</v>
      </c>
      <c r="D41" s="42" t="s">
        <v>70</v>
      </c>
    </row>
    <row r="42" spans="1:4" s="18" customFormat="1" ht="15.75" x14ac:dyDescent="0.25">
      <c r="A42" s="40">
        <f>A34+1</f>
        <v>2</v>
      </c>
      <c r="B42" s="41" t="s">
        <v>13</v>
      </c>
      <c r="C42" s="42" t="s">
        <v>69</v>
      </c>
      <c r="D42" s="43" t="s">
        <v>139</v>
      </c>
    </row>
    <row r="43" spans="1:4" s="18" customFormat="1" ht="15.75" x14ac:dyDescent="0.25">
      <c r="A43" s="40">
        <v>3</v>
      </c>
      <c r="B43" s="41" t="s">
        <v>136</v>
      </c>
      <c r="C43" s="42" t="s">
        <v>137</v>
      </c>
      <c r="D43" s="43">
        <v>44259</v>
      </c>
    </row>
    <row r="44" spans="1:4" s="18" customFormat="1" ht="15.75" x14ac:dyDescent="0.25">
      <c r="A44" s="40">
        <v>4</v>
      </c>
      <c r="B44" s="41" t="s">
        <v>111</v>
      </c>
      <c r="C44" s="42" t="s">
        <v>85</v>
      </c>
      <c r="D44" s="43">
        <v>43901</v>
      </c>
    </row>
    <row r="45" spans="1:4" ht="15.75" x14ac:dyDescent="0.25">
      <c r="A45" s="109" t="s">
        <v>63</v>
      </c>
      <c r="B45" s="109"/>
      <c r="C45" s="109"/>
      <c r="D45" s="109"/>
    </row>
    <row r="46" spans="1:4" ht="15.75" x14ac:dyDescent="0.25">
      <c r="A46" s="44" t="s">
        <v>0</v>
      </c>
      <c r="B46" s="44" t="s">
        <v>1</v>
      </c>
      <c r="C46" s="44" t="s">
        <v>2</v>
      </c>
      <c r="D46" s="44" t="s">
        <v>3</v>
      </c>
    </row>
    <row r="47" spans="1:4" s="18" customFormat="1" ht="31.5" x14ac:dyDescent="0.25">
      <c r="A47" s="40">
        <v>1</v>
      </c>
      <c r="B47" s="41" t="s">
        <v>61</v>
      </c>
      <c r="C47" s="42" t="s">
        <v>59</v>
      </c>
      <c r="D47" s="43">
        <v>43915</v>
      </c>
    </row>
    <row r="48" spans="1:4" s="18" customFormat="1" ht="15.75" x14ac:dyDescent="0.25">
      <c r="A48" s="40">
        <f>A47+1</f>
        <v>2</v>
      </c>
      <c r="B48" s="41" t="s">
        <v>90</v>
      </c>
      <c r="C48" s="43">
        <v>43904</v>
      </c>
      <c r="D48" s="43" t="s">
        <v>15</v>
      </c>
    </row>
    <row r="49" spans="1:4" s="18" customFormat="1" ht="15.75" x14ac:dyDescent="0.25">
      <c r="A49" s="40">
        <v>3</v>
      </c>
      <c r="B49" s="41" t="s">
        <v>75</v>
      </c>
      <c r="C49" s="42" t="s">
        <v>74</v>
      </c>
      <c r="D49" s="43" t="s">
        <v>53</v>
      </c>
    </row>
  </sheetData>
  <mergeCells count="11">
    <mergeCell ref="A17:D17"/>
    <mergeCell ref="A1:D1"/>
    <mergeCell ref="A3:D3"/>
    <mergeCell ref="A5:D5"/>
    <mergeCell ref="A6:D6"/>
    <mergeCell ref="A16:D16"/>
    <mergeCell ref="A39:D39"/>
    <mergeCell ref="A45:D45"/>
    <mergeCell ref="A24:D24"/>
    <mergeCell ref="A25:D25"/>
    <mergeCell ref="A32:D32"/>
  </mergeCells>
  <pageMargins left="0.5" right="0.45" top="0.5" bottom="0.5" header="0.3" footer="0.3"/>
  <pageSetup paperSize="9" fitToHeight="0" orientation="landscape" verticalDpi="300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9"/>
  <sheetViews>
    <sheetView topLeftCell="A7" zoomScale="70" zoomScaleNormal="70" workbookViewId="0">
      <selection activeCell="A7" sqref="A1:XFD1048576"/>
    </sheetView>
  </sheetViews>
  <sheetFormatPr defaultRowHeight="15" x14ac:dyDescent="0.25"/>
  <cols>
    <col min="1" max="1" width="8.5703125" style="1" customWidth="1"/>
    <col min="2" max="2" width="53.140625" style="1" customWidth="1"/>
    <col min="3" max="3" width="34.42578125" style="1" customWidth="1"/>
    <col min="4" max="4" width="34.85546875" style="1" customWidth="1"/>
    <col min="5" max="5" width="19.5703125" style="1" customWidth="1"/>
    <col min="6" max="6" width="28.42578125" style="1" customWidth="1"/>
    <col min="7" max="7" width="20.5703125" style="1" customWidth="1"/>
    <col min="8" max="8" width="26.7109375" style="1" customWidth="1"/>
    <col min="9" max="9" width="17.85546875" style="1" customWidth="1"/>
    <col min="10" max="10" width="14.5703125" style="1" customWidth="1"/>
    <col min="11" max="11" width="14.7109375" style="1" customWidth="1"/>
    <col min="12" max="13" width="13.7109375" style="1" bestFit="1" customWidth="1"/>
    <col min="14" max="14" width="30" style="1" bestFit="1" customWidth="1"/>
    <col min="15" max="16384" width="9.140625" style="1"/>
  </cols>
  <sheetData>
    <row r="1" spans="1:14" ht="108.75" customHeight="1" x14ac:dyDescent="0.25">
      <c r="A1" s="87" t="s">
        <v>37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</row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ht="15.75" customHeight="1" x14ac:dyDescent="0.35">
      <c r="A3" s="96"/>
      <c r="B3" s="96"/>
      <c r="C3" s="96"/>
      <c r="D3" s="96"/>
      <c r="E3" s="96"/>
      <c r="F3" s="96"/>
      <c r="G3" s="96"/>
      <c r="H3" s="96"/>
      <c r="I3" s="96"/>
      <c r="J3" s="21"/>
      <c r="K3" s="3"/>
      <c r="L3" s="4"/>
      <c r="M3" s="4"/>
      <c r="N3" s="4"/>
    </row>
    <row r="4" spans="1:14" ht="34.5" thickBot="1" x14ac:dyDescent="0.3">
      <c r="A4" s="110" t="s">
        <v>30</v>
      </c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</row>
    <row r="5" spans="1:14" ht="37.5" x14ac:dyDescent="0.25">
      <c r="A5" s="5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7" t="s">
        <v>28</v>
      </c>
      <c r="G5" s="6" t="s">
        <v>5</v>
      </c>
      <c r="H5" s="6" t="s">
        <v>7</v>
      </c>
      <c r="I5" s="6" t="s">
        <v>6</v>
      </c>
      <c r="J5" s="6" t="s">
        <v>36</v>
      </c>
      <c r="K5" s="6" t="s">
        <v>16</v>
      </c>
      <c r="L5" s="6" t="s">
        <v>17</v>
      </c>
      <c r="M5" s="6" t="s">
        <v>18</v>
      </c>
      <c r="N5" s="8" t="s">
        <v>19</v>
      </c>
    </row>
    <row r="6" spans="1:14" s="18" customFormat="1" ht="37.5" x14ac:dyDescent="0.25">
      <c r="A6" s="9">
        <v>1</v>
      </c>
      <c r="B6" s="20" t="s">
        <v>45</v>
      </c>
      <c r="C6" s="10" t="s">
        <v>46</v>
      </c>
      <c r="D6" s="11" t="s">
        <v>41</v>
      </c>
      <c r="E6" s="10" t="s">
        <v>10</v>
      </c>
      <c r="F6" s="10" t="s">
        <v>43</v>
      </c>
      <c r="G6" s="10" t="s">
        <v>34</v>
      </c>
      <c r="H6" s="12" t="s">
        <v>48</v>
      </c>
      <c r="I6" s="13">
        <v>4000</v>
      </c>
      <c r="J6" s="13">
        <v>15</v>
      </c>
      <c r="K6" s="13">
        <f>I6*J6</f>
        <v>60000</v>
      </c>
      <c r="L6" s="14" t="s">
        <v>20</v>
      </c>
      <c r="M6" s="14" t="s">
        <v>21</v>
      </c>
      <c r="N6" s="15" t="s">
        <v>47</v>
      </c>
    </row>
    <row r="7" spans="1:14" s="18" customFormat="1" ht="37.5" x14ac:dyDescent="0.25">
      <c r="A7" s="9">
        <v>1</v>
      </c>
      <c r="B7" s="20" t="s">
        <v>40</v>
      </c>
      <c r="C7" s="10" t="s">
        <v>42</v>
      </c>
      <c r="D7" s="11" t="s">
        <v>41</v>
      </c>
      <c r="E7" s="10" t="s">
        <v>10</v>
      </c>
      <c r="F7" s="10" t="s">
        <v>43</v>
      </c>
      <c r="G7" s="10" t="s">
        <v>15</v>
      </c>
      <c r="H7" s="12" t="s">
        <v>38</v>
      </c>
      <c r="I7" s="13">
        <v>0</v>
      </c>
      <c r="J7" s="13">
        <v>0</v>
      </c>
      <c r="K7" s="13">
        <f>I7*J7</f>
        <v>0</v>
      </c>
      <c r="L7" s="14" t="s">
        <v>20</v>
      </c>
      <c r="M7" s="14" t="s">
        <v>21</v>
      </c>
      <c r="N7" s="15" t="s">
        <v>44</v>
      </c>
    </row>
    <row r="8" spans="1:14" ht="12.75" customHeight="1" x14ac:dyDescent="0.35">
      <c r="A8" s="96"/>
      <c r="B8" s="96"/>
      <c r="C8" s="96"/>
      <c r="D8" s="96"/>
      <c r="E8" s="96"/>
      <c r="F8" s="96"/>
      <c r="G8" s="96"/>
      <c r="H8" s="96"/>
      <c r="I8" s="96"/>
      <c r="J8" s="21"/>
      <c r="K8" s="3"/>
      <c r="L8" s="4"/>
      <c r="M8" s="4"/>
      <c r="N8" s="4"/>
    </row>
    <row r="9" spans="1:14" ht="34.5" thickBot="1" x14ac:dyDescent="0.3">
      <c r="A9" s="110" t="s">
        <v>31</v>
      </c>
      <c r="B9" s="108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</row>
    <row r="10" spans="1:14" ht="37.5" x14ac:dyDescent="0.25">
      <c r="A10" s="5" t="s">
        <v>0</v>
      </c>
      <c r="B10" s="6" t="s">
        <v>1</v>
      </c>
      <c r="C10" s="6" t="s">
        <v>2</v>
      </c>
      <c r="D10" s="6" t="s">
        <v>3</v>
      </c>
      <c r="E10" s="6" t="s">
        <v>4</v>
      </c>
      <c r="F10" s="7" t="s">
        <v>28</v>
      </c>
      <c r="G10" s="6" t="s">
        <v>5</v>
      </c>
      <c r="H10" s="6" t="s">
        <v>7</v>
      </c>
      <c r="I10" s="6" t="s">
        <v>6</v>
      </c>
      <c r="J10" s="6" t="s">
        <v>22</v>
      </c>
      <c r="K10" s="6" t="s">
        <v>16</v>
      </c>
      <c r="L10" s="6" t="s">
        <v>17</v>
      </c>
      <c r="M10" s="6" t="s">
        <v>18</v>
      </c>
      <c r="N10" s="8" t="s">
        <v>19</v>
      </c>
    </row>
    <row r="11" spans="1:14" s="18" customFormat="1" ht="37.5" x14ac:dyDescent="0.25">
      <c r="A11" s="9">
        <v>1</v>
      </c>
      <c r="B11" s="20" t="s">
        <v>45</v>
      </c>
      <c r="C11" s="10" t="s">
        <v>49</v>
      </c>
      <c r="D11" s="11" t="s">
        <v>41</v>
      </c>
      <c r="E11" s="10" t="s">
        <v>10</v>
      </c>
      <c r="F11" s="10" t="s">
        <v>43</v>
      </c>
      <c r="G11" s="10" t="s">
        <v>34</v>
      </c>
      <c r="H11" s="12" t="s">
        <v>48</v>
      </c>
      <c r="I11" s="13">
        <v>4000</v>
      </c>
      <c r="J11" s="13">
        <v>15</v>
      </c>
      <c r="K11" s="13">
        <f>I11*J11</f>
        <v>60000</v>
      </c>
      <c r="L11" s="14" t="s">
        <v>20</v>
      </c>
      <c r="M11" s="14" t="s">
        <v>21</v>
      </c>
      <c r="N11" s="15" t="s">
        <v>47</v>
      </c>
    </row>
    <row r="12" spans="1:14" s="18" customFormat="1" ht="37.5" x14ac:dyDescent="0.25">
      <c r="A12" s="9">
        <v>1</v>
      </c>
      <c r="B12" s="20" t="s">
        <v>40</v>
      </c>
      <c r="C12" s="10" t="s">
        <v>50</v>
      </c>
      <c r="D12" s="11" t="s">
        <v>41</v>
      </c>
      <c r="E12" s="10" t="s">
        <v>10</v>
      </c>
      <c r="F12" s="10" t="s">
        <v>43</v>
      </c>
      <c r="G12" s="10" t="s">
        <v>15</v>
      </c>
      <c r="H12" s="12" t="s">
        <v>38</v>
      </c>
      <c r="I12" s="13">
        <v>0</v>
      </c>
      <c r="J12" s="13">
        <v>0</v>
      </c>
      <c r="K12" s="13">
        <f>I12*J12</f>
        <v>0</v>
      </c>
      <c r="L12" s="14" t="s">
        <v>20</v>
      </c>
      <c r="M12" s="14" t="s">
        <v>21</v>
      </c>
      <c r="N12" s="15" t="s">
        <v>44</v>
      </c>
    </row>
    <row r="13" spans="1:14" ht="12.75" customHeight="1" x14ac:dyDescent="0.35">
      <c r="A13" s="96"/>
      <c r="B13" s="96"/>
      <c r="C13" s="96"/>
      <c r="D13" s="96"/>
      <c r="E13" s="96"/>
      <c r="F13" s="96"/>
      <c r="G13" s="96"/>
      <c r="H13" s="96"/>
      <c r="I13" s="96"/>
      <c r="J13" s="21"/>
      <c r="K13" s="3"/>
      <c r="L13" s="4"/>
      <c r="M13" s="4"/>
      <c r="N13" s="4"/>
    </row>
    <row r="14" spans="1:14" ht="34.5" thickBot="1" x14ac:dyDescent="0.3">
      <c r="A14" s="110" t="s">
        <v>39</v>
      </c>
      <c r="B14" s="108"/>
      <c r="C14" s="108"/>
      <c r="D14" s="108"/>
      <c r="E14" s="108"/>
      <c r="F14" s="108"/>
      <c r="G14" s="108"/>
      <c r="H14" s="108"/>
      <c r="I14" s="108"/>
      <c r="J14" s="108"/>
      <c r="K14" s="108"/>
      <c r="L14" s="108"/>
      <c r="M14" s="108"/>
      <c r="N14" s="108"/>
    </row>
    <row r="15" spans="1:14" ht="37.5" x14ac:dyDescent="0.25">
      <c r="A15" s="5" t="s">
        <v>0</v>
      </c>
      <c r="B15" s="6" t="s">
        <v>1</v>
      </c>
      <c r="C15" s="6" t="s">
        <v>2</v>
      </c>
      <c r="D15" s="6" t="s">
        <v>3</v>
      </c>
      <c r="E15" s="6" t="s">
        <v>4</v>
      </c>
      <c r="F15" s="7" t="s">
        <v>28</v>
      </c>
      <c r="G15" s="6" t="s">
        <v>5</v>
      </c>
      <c r="H15" s="6" t="s">
        <v>7</v>
      </c>
      <c r="I15" s="6" t="s">
        <v>6</v>
      </c>
      <c r="J15" s="6" t="s">
        <v>22</v>
      </c>
      <c r="K15" s="6" t="s">
        <v>16</v>
      </c>
      <c r="L15" s="6" t="s">
        <v>17</v>
      </c>
      <c r="M15" s="6" t="s">
        <v>18</v>
      </c>
      <c r="N15" s="8" t="s">
        <v>19</v>
      </c>
    </row>
    <row r="16" spans="1:14" s="18" customFormat="1" ht="37.5" x14ac:dyDescent="0.25">
      <c r="A16" s="9">
        <v>1</v>
      </c>
      <c r="B16" s="20" t="s">
        <v>45</v>
      </c>
      <c r="C16" s="10" t="s">
        <v>52</v>
      </c>
      <c r="D16" s="11" t="s">
        <v>41</v>
      </c>
      <c r="E16" s="10" t="s">
        <v>10</v>
      </c>
      <c r="F16" s="10" t="s">
        <v>43</v>
      </c>
      <c r="G16" s="10" t="s">
        <v>34</v>
      </c>
      <c r="H16" s="12" t="s">
        <v>48</v>
      </c>
      <c r="I16" s="13">
        <v>4000</v>
      </c>
      <c r="J16" s="13">
        <v>15</v>
      </c>
      <c r="K16" s="13">
        <f>I16*J16</f>
        <v>60000</v>
      </c>
      <c r="L16" s="14" t="s">
        <v>20</v>
      </c>
      <c r="M16" s="14" t="s">
        <v>21</v>
      </c>
      <c r="N16" s="15" t="s">
        <v>47</v>
      </c>
    </row>
    <row r="17" spans="1:14" s="18" customFormat="1" ht="37.5" x14ac:dyDescent="0.25">
      <c r="A17" s="9">
        <v>1</v>
      </c>
      <c r="B17" s="20" t="s">
        <v>40</v>
      </c>
      <c r="C17" s="10" t="s">
        <v>51</v>
      </c>
      <c r="D17" s="11" t="s">
        <v>41</v>
      </c>
      <c r="E17" s="10" t="s">
        <v>10</v>
      </c>
      <c r="F17" s="10" t="s">
        <v>43</v>
      </c>
      <c r="G17" s="10" t="s">
        <v>15</v>
      </c>
      <c r="H17" s="12" t="s">
        <v>38</v>
      </c>
      <c r="I17" s="13">
        <v>0</v>
      </c>
      <c r="J17" s="13">
        <v>0</v>
      </c>
      <c r="K17" s="13">
        <f>I17*J17</f>
        <v>0</v>
      </c>
      <c r="L17" s="14" t="s">
        <v>20</v>
      </c>
      <c r="M17" s="14" t="s">
        <v>21</v>
      </c>
      <c r="N17" s="15" t="s">
        <v>44</v>
      </c>
    </row>
    <row r="19" spans="1:14" x14ac:dyDescent="0.25">
      <c r="J19" s="22">
        <f>J17+J16+J12+J11+J7+J6</f>
        <v>45</v>
      </c>
      <c r="K19" s="22">
        <f>K17+K16+K12+K11+K7+K6</f>
        <v>180000</v>
      </c>
    </row>
  </sheetData>
  <mergeCells count="7">
    <mergeCell ref="A14:N14"/>
    <mergeCell ref="A1:N1"/>
    <mergeCell ref="A3:I3"/>
    <mergeCell ref="A4:N4"/>
    <mergeCell ref="A8:I8"/>
    <mergeCell ref="A9:N9"/>
    <mergeCell ref="A13:I13"/>
  </mergeCells>
  <pageMargins left="0.5" right="0.45" top="0.5" bottom="0.5" header="0.3" footer="0.3"/>
  <pageSetup paperSize="9" scale="56" fitToHeight="0" orientation="landscape" vertic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D7E79AAC1E9664696FF3017F667CE17" ma:contentTypeVersion="14" ma:contentTypeDescription="Create a new document." ma:contentTypeScope="" ma:versionID="38491101c781593514e05311213c9f3d">
  <xsd:schema xmlns:xsd="http://www.w3.org/2001/XMLSchema" xmlns:xs="http://www.w3.org/2001/XMLSchema" xmlns:p="http://schemas.microsoft.com/office/2006/metadata/properties" xmlns:ns3="ea393c76-dd74-4b50-8565-834893e89f85" xmlns:ns4="9d043574-4e66-40bb-8b00-6ece3607202a" targetNamespace="http://schemas.microsoft.com/office/2006/metadata/properties" ma:root="true" ma:fieldsID="81b42a2202f1ef97c175f2c94cdbb828" ns3:_="" ns4:_="">
    <xsd:import namespace="ea393c76-dd74-4b50-8565-834893e89f85"/>
    <xsd:import namespace="9d043574-4e66-40bb-8b00-6ece3607202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393c76-dd74-4b50-8565-834893e89f8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d043574-4e66-40bb-8b00-6ece3607202a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�� 
</file>

<file path=customXml/itemProps1.xml><?xml version="1.0" encoding="utf-8"?>
<ds:datastoreItem xmlns:ds="http://schemas.openxmlformats.org/officeDocument/2006/customXml" ds:itemID="{1ABBB829-72AD-4E99-835E-8397BF386BE0}">
  <ds:schemaRefs>
    <ds:schemaRef ds:uri="http://purl.org/dc/terms/"/>
    <ds:schemaRef ds:uri="http://schemas.microsoft.com/office/infopath/2007/PartnerControls"/>
    <ds:schemaRef ds:uri="http://purl.org/dc/dcmitype/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9d043574-4e66-40bb-8b00-6ece3607202a"/>
    <ds:schemaRef ds:uri="ea393c76-dd74-4b50-8565-834893e89f85"/>
    <ds:schemaRef ds:uri="http://schemas.microsoft.com/office/2006/metadata/properties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B00C7C6D-3E01-4CC2-BF5C-ECCA016633D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E03595F-742B-4827-AE2F-66CA855128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a393c76-dd74-4b50-8565-834893e89f85"/>
    <ds:schemaRef ds:uri="9d043574-4e66-40bb-8b00-6ece3607202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A92ADE29-E3C0-4A97-816F-D7484460798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15</vt:i4>
      </vt:variant>
    </vt:vector>
  </HeadingPairs>
  <TitlesOfParts>
    <vt:vector size="31" baseType="lpstr">
      <vt:lpstr>CPD-SOB</vt:lpstr>
      <vt:lpstr>CPD-SOIT</vt:lpstr>
      <vt:lpstr>CCL Regular courses</vt:lpstr>
      <vt:lpstr>Government Programs</vt:lpstr>
      <vt:lpstr>EDP-SOIT</vt:lpstr>
      <vt:lpstr>BOOT CAMP</vt:lpstr>
      <vt:lpstr>RE-BOOT</vt:lpstr>
      <vt:lpstr>ELC</vt:lpstr>
      <vt:lpstr>EDP-Corporate Programs</vt:lpstr>
      <vt:lpstr>Public Customized Programs</vt:lpstr>
      <vt:lpstr>BBA Mapped Courses</vt:lpstr>
      <vt:lpstr>BSIT Mapped Courses</vt:lpstr>
      <vt:lpstr>CONSOLIDATED</vt:lpstr>
      <vt:lpstr>Overall revenue</vt:lpstr>
      <vt:lpstr>SPRING CAL</vt:lpstr>
      <vt:lpstr>BOOT CAMP POCKET MBA</vt:lpstr>
      <vt:lpstr>'BBA Mapped Courses'!Print_Area</vt:lpstr>
      <vt:lpstr>'BOOT CAMP'!Print_Area</vt:lpstr>
      <vt:lpstr>'BOOT CAMP POCKET MBA'!Print_Area</vt:lpstr>
      <vt:lpstr>'BSIT Mapped Courses'!Print_Area</vt:lpstr>
      <vt:lpstr>'CCL Regular courses'!Print_Area</vt:lpstr>
      <vt:lpstr>CONSOLIDATED!Print_Area</vt:lpstr>
      <vt:lpstr>'CPD-SOB'!Print_Area</vt:lpstr>
      <vt:lpstr>'CPD-SOIT'!Print_Area</vt:lpstr>
      <vt:lpstr>'EDP-Corporate Programs'!Print_Area</vt:lpstr>
      <vt:lpstr>'EDP-SOIT'!Print_Area</vt:lpstr>
      <vt:lpstr>ELC!Print_Area</vt:lpstr>
      <vt:lpstr>'Government Programs'!Print_Area</vt:lpstr>
      <vt:lpstr>'Public Customized Programs'!Print_Area</vt:lpstr>
      <vt:lpstr>'RE-BOOT'!Print_Area</vt:lpstr>
      <vt:lpstr>'SPRING CAL'!Print_Area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rec02</dc:creator>
  <cp:lastModifiedBy>Zaydoon M. Al-Hatamleh-FDC Manager</cp:lastModifiedBy>
  <cp:lastPrinted>2021-07-01T08:47:40Z</cp:lastPrinted>
  <dcterms:created xsi:type="dcterms:W3CDTF">2016-02-17T08:19:59Z</dcterms:created>
  <dcterms:modified xsi:type="dcterms:W3CDTF">2022-07-15T17:32:42Z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0x010100CD7E79AAC1E9664696FF3017F667CE17</vt:lpwstr>
  </property>
</Properties>
</file>